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Owner\Documents\Budget\"/>
    </mc:Choice>
  </mc:AlternateContent>
  <xr:revisionPtr revIDLastSave="0" documentId="8_{0CB5D565-677C-4A11-84C4-A6E2D5733729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2021 Expense" sheetId="1" r:id="rId1"/>
    <sheet name="2021 Income" sheetId="2" r:id="rId2"/>
    <sheet name="Summary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F39" i="2" l="1"/>
  <c r="G27" i="3"/>
  <c r="G26" i="3"/>
  <c r="G25" i="3"/>
  <c r="G24" i="3"/>
  <c r="G23" i="3"/>
  <c r="G22" i="3"/>
  <c r="F24" i="3"/>
  <c r="F23" i="3"/>
  <c r="F22" i="3"/>
  <c r="F21" i="3"/>
  <c r="B47" i="1"/>
  <c r="G17" i="3"/>
  <c r="G16" i="3"/>
  <c r="G14" i="3"/>
  <c r="G13" i="3"/>
  <c r="G12" i="3"/>
  <c r="G11" i="3"/>
  <c r="G10" i="3"/>
  <c r="G9" i="3"/>
  <c r="I17" i="1"/>
  <c r="F26" i="3"/>
  <c r="F25" i="3"/>
  <c r="F17" i="3"/>
  <c r="F16" i="3"/>
  <c r="F15" i="3"/>
  <c r="F14" i="3"/>
  <c r="F13" i="3"/>
  <c r="F12" i="3"/>
  <c r="F11" i="3"/>
  <c r="F10" i="3"/>
  <c r="F9" i="3"/>
  <c r="G26" i="2" l="1"/>
  <c r="B5" i="1"/>
  <c r="F35" i="1" l="1"/>
  <c r="E17" i="3"/>
  <c r="F4" i="1" l="1"/>
  <c r="F5" i="1" s="1"/>
  <c r="H33" i="1"/>
  <c r="C5" i="1"/>
  <c r="B10" i="2" l="1"/>
  <c r="F33" i="1" l="1"/>
  <c r="F32" i="1"/>
  <c r="D27" i="3"/>
  <c r="E27" i="3"/>
  <c r="C27" i="3"/>
  <c r="B27" i="3"/>
  <c r="F27" i="3" l="1"/>
  <c r="H19" i="1"/>
  <c r="G41" i="2" l="1"/>
  <c r="F38" i="2"/>
  <c r="F40" i="2"/>
  <c r="E41" i="2"/>
  <c r="D41" i="2"/>
  <c r="C41" i="2"/>
  <c r="B41" i="2"/>
  <c r="F31" i="1"/>
  <c r="F19" i="1"/>
  <c r="D5" i="1" l="1"/>
  <c r="G36" i="1"/>
  <c r="H35" i="1"/>
  <c r="E36" i="1"/>
  <c r="D36" i="1"/>
  <c r="C36" i="1"/>
  <c r="B36" i="1"/>
  <c r="D17" i="3" l="1"/>
  <c r="C17" i="3"/>
  <c r="B17" i="3"/>
  <c r="H32" i="1" l="1"/>
  <c r="I32" i="1" s="1"/>
  <c r="H31" i="1"/>
  <c r="I31" i="1" s="1"/>
  <c r="D26" i="2" l="1"/>
  <c r="H38" i="2" l="1"/>
  <c r="I38" i="2" s="1"/>
  <c r="H36" i="2"/>
  <c r="I36" i="2" s="1"/>
  <c r="H32" i="2"/>
  <c r="I32" i="2" s="1"/>
  <c r="H31" i="2"/>
  <c r="I31" i="2" s="1"/>
  <c r="H30" i="2"/>
  <c r="I30" i="2" s="1"/>
  <c r="H29" i="2"/>
  <c r="I29" i="2" s="1"/>
  <c r="H23" i="2"/>
  <c r="I23" i="2" s="1"/>
  <c r="H22" i="2"/>
  <c r="I22" i="2" s="1"/>
  <c r="H18" i="2"/>
  <c r="H17" i="2"/>
  <c r="H16" i="2"/>
  <c r="I16" i="2" s="1"/>
  <c r="H15" i="2"/>
  <c r="I15" i="2" s="1"/>
  <c r="H14" i="2"/>
  <c r="H13" i="2"/>
  <c r="H9" i="2"/>
  <c r="I9" i="2" s="1"/>
  <c r="H8" i="2"/>
  <c r="H7" i="2"/>
  <c r="I7" i="2" s="1"/>
  <c r="H6" i="2"/>
  <c r="I6" i="2" s="1"/>
  <c r="H5" i="2"/>
  <c r="I5" i="2" s="1"/>
  <c r="H4" i="2"/>
  <c r="I4" i="2" s="1"/>
  <c r="G33" i="2" l="1"/>
  <c r="G19" i="2"/>
  <c r="G10" i="2"/>
  <c r="F36" i="2"/>
  <c r="F41" i="2" s="1"/>
  <c r="F32" i="2"/>
  <c r="F31" i="2"/>
  <c r="F30" i="2"/>
  <c r="F29" i="2"/>
  <c r="F23" i="2"/>
  <c r="F22" i="2"/>
  <c r="F18" i="2"/>
  <c r="F17" i="2"/>
  <c r="F16" i="2"/>
  <c r="F15" i="2"/>
  <c r="F14" i="2"/>
  <c r="F13" i="2"/>
  <c r="F9" i="2"/>
  <c r="F8" i="2"/>
  <c r="F7" i="2"/>
  <c r="F6" i="2"/>
  <c r="F5" i="2"/>
  <c r="F4" i="2"/>
  <c r="E33" i="2"/>
  <c r="E26" i="2"/>
  <c r="E19" i="2"/>
  <c r="E10" i="2"/>
  <c r="D33" i="2"/>
  <c r="D19" i="2"/>
  <c r="D10" i="2"/>
  <c r="C33" i="2"/>
  <c r="C26" i="2"/>
  <c r="C19" i="2"/>
  <c r="C10" i="2"/>
  <c r="B33" i="2"/>
  <c r="B26" i="2"/>
  <c r="B19" i="2"/>
  <c r="F10" i="2" l="1"/>
  <c r="B43" i="2"/>
  <c r="E43" i="2"/>
  <c r="H41" i="2"/>
  <c r="I41" i="2" s="1"/>
  <c r="H26" i="2"/>
  <c r="I26" i="2" s="1"/>
  <c r="H19" i="2"/>
  <c r="I19" i="2" s="1"/>
  <c r="F26" i="2"/>
  <c r="F19" i="2"/>
  <c r="D43" i="2"/>
  <c r="C43" i="2"/>
  <c r="H10" i="2"/>
  <c r="I10" i="2" s="1"/>
  <c r="G43" i="2"/>
  <c r="H33" i="2"/>
  <c r="F33" i="2"/>
  <c r="H44" i="1"/>
  <c r="I44" i="1" s="1"/>
  <c r="H43" i="1"/>
  <c r="I43" i="1" s="1"/>
  <c r="H42" i="1"/>
  <c r="I42" i="1" s="1"/>
  <c r="H41" i="1"/>
  <c r="I41" i="1" s="1"/>
  <c r="H39" i="1"/>
  <c r="I39" i="1" s="1"/>
  <c r="H34" i="1"/>
  <c r="I34" i="1" s="1"/>
  <c r="H30" i="1"/>
  <c r="I30" i="1" s="1"/>
  <c r="H29" i="1"/>
  <c r="I29" i="1" s="1"/>
  <c r="H28" i="1"/>
  <c r="I28" i="1" s="1"/>
  <c r="H24" i="1"/>
  <c r="I24" i="1" s="1"/>
  <c r="H23" i="1"/>
  <c r="I23" i="1" s="1"/>
  <c r="H22" i="1"/>
  <c r="I22" i="1" s="1"/>
  <c r="H21" i="1"/>
  <c r="I21" i="1" s="1"/>
  <c r="H20" i="1"/>
  <c r="I20" i="1" s="1"/>
  <c r="H18" i="1"/>
  <c r="I18" i="1" s="1"/>
  <c r="H17" i="1"/>
  <c r="H16" i="1"/>
  <c r="I16" i="1" s="1"/>
  <c r="H8" i="1"/>
  <c r="I8" i="1" s="1"/>
  <c r="G45" i="1"/>
  <c r="G25" i="1"/>
  <c r="G13" i="1"/>
  <c r="G9" i="1"/>
  <c r="H9" i="1" s="1"/>
  <c r="I9" i="1" s="1"/>
  <c r="F44" i="1"/>
  <c r="F43" i="1"/>
  <c r="F42" i="1"/>
  <c r="F41" i="1"/>
  <c r="F39" i="1"/>
  <c r="F34" i="1"/>
  <c r="F30" i="1"/>
  <c r="F29" i="1"/>
  <c r="F28" i="1"/>
  <c r="F24" i="1"/>
  <c r="F23" i="1"/>
  <c r="F22" i="1"/>
  <c r="F21" i="1"/>
  <c r="F20" i="1"/>
  <c r="F18" i="1"/>
  <c r="F17" i="1"/>
  <c r="F16" i="1"/>
  <c r="F12" i="1"/>
  <c r="F13" i="1" s="1"/>
  <c r="F8" i="1"/>
  <c r="F9" i="1" s="1"/>
  <c r="E45" i="1"/>
  <c r="E25" i="1"/>
  <c r="E13" i="1"/>
  <c r="E9" i="1"/>
  <c r="E47" i="1" l="1"/>
  <c r="F43" i="2"/>
  <c r="F45" i="1"/>
  <c r="I33" i="2"/>
  <c r="H43" i="2"/>
  <c r="I43" i="2" s="1"/>
  <c r="G47" i="1"/>
  <c r="F25" i="1"/>
  <c r="D9" i="1"/>
  <c r="D45" i="1"/>
  <c r="D25" i="1"/>
  <c r="D13" i="1"/>
  <c r="B45" i="1"/>
  <c r="B25" i="1"/>
  <c r="B13" i="1"/>
  <c r="B9" i="1"/>
  <c r="C13" i="1"/>
  <c r="H13" i="1" s="1"/>
  <c r="I13" i="1" s="1"/>
  <c r="C45" i="1"/>
  <c r="H45" i="1" s="1"/>
  <c r="I45" i="1" s="1"/>
  <c r="H36" i="1"/>
  <c r="I36" i="1" s="1"/>
  <c r="C25" i="1"/>
  <c r="D47" i="1" l="1"/>
  <c r="F47" i="1" s="1"/>
  <c r="C47" i="1"/>
  <c r="H25" i="1"/>
  <c r="I25" i="1" l="1"/>
  <c r="H47" i="1"/>
  <c r="I47" i="1" s="1"/>
  <c r="F36" i="1"/>
</calcChain>
</file>

<file path=xl/sharedStrings.xml><?xml version="1.0" encoding="utf-8"?>
<sst xmlns="http://schemas.openxmlformats.org/spreadsheetml/2006/main" count="133" uniqueCount="109">
  <si>
    <t>EXPENSES</t>
  </si>
  <si>
    <t>Conservation and Development</t>
  </si>
  <si>
    <t>Plan Commission</t>
  </si>
  <si>
    <t>Culture, Recreation and Ed.</t>
  </si>
  <si>
    <t>Park Expenses</t>
  </si>
  <si>
    <t>General Government</t>
  </si>
  <si>
    <t>Assessor</t>
  </si>
  <si>
    <t>Board</t>
  </si>
  <si>
    <t>Clerk</t>
  </si>
  <si>
    <t>Elections</t>
  </si>
  <si>
    <t>Insurance</t>
  </si>
  <si>
    <t>Legal Fees</t>
  </si>
  <si>
    <t>Town Hall</t>
  </si>
  <si>
    <t>Treasurer</t>
  </si>
  <si>
    <t>Public Safety</t>
  </si>
  <si>
    <t>Ambulance</t>
  </si>
  <si>
    <t>Building Inspector Fees</t>
  </si>
  <si>
    <t>Fire Department</t>
  </si>
  <si>
    <t>First Responders</t>
  </si>
  <si>
    <t>Public Works</t>
  </si>
  <si>
    <t>Garbage Collection</t>
  </si>
  <si>
    <t>Road Construction</t>
  </si>
  <si>
    <t>Road Maintenance</t>
  </si>
  <si>
    <t>Weed and Brush Control</t>
  </si>
  <si>
    <t>Winter Maintenance</t>
  </si>
  <si>
    <t>Total Conservation and Devel.</t>
  </si>
  <si>
    <t>Total Park Expenses</t>
  </si>
  <si>
    <t>Total General Government</t>
  </si>
  <si>
    <t>Total Public Safety</t>
  </si>
  <si>
    <t>Total Public Works</t>
  </si>
  <si>
    <t>TOTAL EXPENDITURES</t>
  </si>
  <si>
    <t>INCOME</t>
  </si>
  <si>
    <t>Intergovernmental Revenues</t>
  </si>
  <si>
    <t>2% Fire Dues</t>
  </si>
  <si>
    <t>Computer State Aid</t>
  </si>
  <si>
    <t>General Transportation Aid</t>
  </si>
  <si>
    <t>Managed Forest Land</t>
  </si>
  <si>
    <t>Shared Revenue</t>
  </si>
  <si>
    <t xml:space="preserve">Total Intergovernmental </t>
  </si>
  <si>
    <t>Licenses and Permits</t>
  </si>
  <si>
    <t>Building  Permits</t>
  </si>
  <si>
    <t>Fireworks Permits</t>
  </si>
  <si>
    <t>Franchise Fee</t>
  </si>
  <si>
    <t>Liquor and Operator License</t>
  </si>
  <si>
    <t>Title Searches</t>
  </si>
  <si>
    <t>Use Value Fee</t>
  </si>
  <si>
    <t>Miscellaneous Revenue</t>
  </si>
  <si>
    <t>Town Hall Rental</t>
  </si>
  <si>
    <t>Total Licenses and Permits</t>
  </si>
  <si>
    <t>Total Miscellaneous Revenue</t>
  </si>
  <si>
    <t>Public Charges for Services</t>
  </si>
  <si>
    <t>Culvert Permits</t>
  </si>
  <si>
    <t>Park Fee</t>
  </si>
  <si>
    <t>Utility Permits</t>
  </si>
  <si>
    <t>Total Public Charges</t>
  </si>
  <si>
    <t>Taxes</t>
  </si>
  <si>
    <t>Dog Licenses</t>
  </si>
  <si>
    <t>Town Levy</t>
  </si>
  <si>
    <t>Total Taxes</t>
  </si>
  <si>
    <t>Garbage Assessment</t>
  </si>
  <si>
    <t>Annual Environmental Impact Fee</t>
  </si>
  <si>
    <t>Other Misc. Revenue(Interest,Refunds, Grants)</t>
  </si>
  <si>
    <t>TOTAL INCOME</t>
  </si>
  <si>
    <t>FD Inspection</t>
  </si>
  <si>
    <t>FD Capital Outlay</t>
  </si>
  <si>
    <t>REVENUE</t>
  </si>
  <si>
    <t>Intergovenmental Revenues</t>
  </si>
  <si>
    <t>Misc Revenue</t>
  </si>
  <si>
    <t>Outagamie County will be held.  The proposed budget in detail is available at the clerk's office by</t>
  </si>
  <si>
    <t xml:space="preserve">calling 833-2942.  The following is a summary of the proposed budget.  </t>
  </si>
  <si>
    <t>Capital Outlay</t>
  </si>
  <si>
    <t>Park Fund</t>
  </si>
  <si>
    <t>Contingency Fund</t>
  </si>
  <si>
    <t>Recycling Carts</t>
  </si>
  <si>
    <t>FICA</t>
  </si>
  <si>
    <t>Fire Calls</t>
  </si>
  <si>
    <t>First Responders Capital Outlay</t>
  </si>
  <si>
    <t>Stormwater-Duck  Creek</t>
  </si>
  <si>
    <t>Total Capital Outlay</t>
  </si>
  <si>
    <t>Personal Property Aid</t>
  </si>
  <si>
    <t>Fire Department Assessment</t>
  </si>
  <si>
    <t>Stormwater-Duck Creek</t>
  </si>
  <si>
    <t>TOWN OF OSBORN EXPENSE BUDGET 2020</t>
  </si>
  <si>
    <t>$</t>
  </si>
  <si>
    <t>Video Service Fee (Franchise fee)</t>
  </si>
  <si>
    <t>Environment Impact Fee</t>
  </si>
  <si>
    <t>County Rd EE Seymour, a public hearing on the proposed 2020 budget for the Town of Osborn in</t>
  </si>
  <si>
    <t>Total</t>
  </si>
  <si>
    <t xml:space="preserve">Total </t>
  </si>
  <si>
    <t>Carry Over</t>
  </si>
  <si>
    <t>2019 Actual</t>
  </si>
  <si>
    <t>2020 Budget</t>
  </si>
  <si>
    <t>2020 Jan-Oct. Actual</t>
  </si>
  <si>
    <t>2020 Nov-Dec. Estimate</t>
  </si>
  <si>
    <t>2020 Projected</t>
  </si>
  <si>
    <t>PROPOSED 2021 BUDGET</t>
  </si>
  <si>
    <t>$ Value of change from 2021 vs 2020 Budget</t>
  </si>
  <si>
    <t>% 2021 vs 2020 Budget</t>
  </si>
  <si>
    <t>2019 ACTUAL</t>
  </si>
  <si>
    <t>2020 Est. Nov-Dec</t>
  </si>
  <si>
    <t>County Sales Tax</t>
  </si>
  <si>
    <t>Road Construction Capitol Outlay</t>
  </si>
  <si>
    <t>TOWN OF OSBORN REVENUE BUDGET  2021</t>
  </si>
  <si>
    <t>ATC Environment Impact Fee</t>
  </si>
  <si>
    <r>
      <t>Notice is hereby given that on</t>
    </r>
    <r>
      <rPr>
        <sz val="11"/>
        <color rgb="FFFF0000"/>
        <rFont val="Calibri"/>
        <family val="2"/>
        <scheme val="minor"/>
      </rPr>
      <t xml:space="preserve"> Monday, November 9th, 6:30 pm</t>
    </r>
    <r>
      <rPr>
        <sz val="11"/>
        <color theme="1"/>
        <rFont val="Calibri"/>
        <family val="2"/>
        <scheme val="minor"/>
      </rPr>
      <t xml:space="preserve"> at the Osborn Town Hall, at W3389</t>
    </r>
  </si>
  <si>
    <t>Proposed 2021 Budget</t>
  </si>
  <si>
    <t>$ Value of change from 2020 vs 2021 budget</t>
  </si>
  <si>
    <t>%2021 vs 2020 Budget</t>
  </si>
  <si>
    <t>NOTICE OF PUBLIC 2021 BUDGET HEARING FOR THE TOWN OF OSBORN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</si>
</sst>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44" fontId="0" fillId="0" borderId="0" xfId="0" applyNumberFormat="1"/>
    <xf numFmtId="44" fontId="2" fillId="0" borderId="0" xfId="0" applyNumberFormat="1" applyFont="1"/>
    <xf numFmtId="44" fontId="5" fillId="0" borderId="0" xfId="0" applyNumberFormat="1" applyFont="1"/>
    <xf numFmtId="44" fontId="2" fillId="0" borderId="0" xfId="0" applyNumberFormat="1" applyFont="1" applyBorder="1"/>
    <xf numFmtId="44" fontId="2" fillId="0" borderId="1" xfId="0" applyNumberFormat="1" applyFont="1" applyBorder="1"/>
    <xf numFmtId="9" fontId="2" fillId="0" borderId="0" xfId="1" applyFont="1"/>
    <xf numFmtId="9" fontId="0" fillId="0" borderId="0" xfId="1" applyFont="1"/>
    <xf numFmtId="9" fontId="6" fillId="0" borderId="0" xfId="1" applyFont="1"/>
    <xf numFmtId="9" fontId="2" fillId="0" borderId="1" xfId="1" applyFont="1" applyBorder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0" fontId="0" fillId="0" borderId="0" xfId="0" applyNumberFormat="1"/>
    <xf numFmtId="10" fontId="6" fillId="0" borderId="0" xfId="0" applyNumberFormat="1" applyFont="1"/>
    <xf numFmtId="10" fontId="2" fillId="0" borderId="0" xfId="0" applyNumberFormat="1" applyFont="1"/>
    <xf numFmtId="44" fontId="0" fillId="0" borderId="0" xfId="0" applyNumberFormat="1" applyFill="1"/>
    <xf numFmtId="44" fontId="2" fillId="0" borderId="0" xfId="0" applyNumberFormat="1" applyFont="1" applyFill="1"/>
    <xf numFmtId="44" fontId="2" fillId="0" borderId="1" xfId="0" applyNumberFormat="1" applyFont="1" applyFill="1" applyBorder="1"/>
    <xf numFmtId="10" fontId="0" fillId="0" borderId="0" xfId="0" applyNumberFormat="1" applyFont="1"/>
    <xf numFmtId="44" fontId="0" fillId="2" borderId="0" xfId="0" applyNumberFormat="1" applyFill="1"/>
    <xf numFmtId="44" fontId="2" fillId="0" borderId="2" xfId="0" applyNumberFormat="1" applyFont="1" applyBorder="1"/>
    <xf numFmtId="10" fontId="2" fillId="0" borderId="2" xfId="0" applyNumberFormat="1" applyFont="1" applyBorder="1"/>
    <xf numFmtId="0" fontId="9" fillId="0" borderId="0" xfId="0" applyFont="1"/>
    <xf numFmtId="9" fontId="0" fillId="0" borderId="0" xfId="0" applyNumberFormat="1"/>
    <xf numFmtId="9" fontId="2" fillId="0" borderId="2" xfId="0" applyNumberFormat="1" applyFont="1" applyBorder="1"/>
    <xf numFmtId="4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 wrapText="1"/>
    </xf>
    <xf numFmtId="44" fontId="0" fillId="0" borderId="0" xfId="0" applyNumberFormat="1" applyFont="1" applyAlignment="1">
      <alignment horizontal="center" wrapText="1"/>
    </xf>
    <xf numFmtId="10" fontId="0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center" wrapText="1"/>
    </xf>
    <xf numFmtId="9" fontId="1" fillId="0" borderId="0" xfId="1" applyFont="1"/>
    <xf numFmtId="0" fontId="11" fillId="0" borderId="0" xfId="0" applyFont="1"/>
    <xf numFmtId="44" fontId="0" fillId="0" borderId="0" xfId="0" applyNumberFormat="1" applyFont="1" applyFill="1"/>
    <xf numFmtId="44" fontId="5" fillId="0" borderId="0" xfId="0" applyNumberFormat="1" applyFont="1" applyFill="1"/>
    <xf numFmtId="44" fontId="2" fillId="0" borderId="0" xfId="0" applyNumberFormat="1" applyFont="1" applyAlignment="1">
      <alignment horizontal="left"/>
    </xf>
    <xf numFmtId="44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wrapText="1"/>
    </xf>
    <xf numFmtId="44" fontId="13" fillId="0" borderId="0" xfId="0" applyNumberFormat="1" applyFont="1" applyFill="1"/>
    <xf numFmtId="44" fontId="1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opLeftCell="A34" workbookViewId="0">
      <selection activeCell="F47" sqref="F47"/>
    </sheetView>
  </sheetViews>
  <sheetFormatPr defaultRowHeight="14.4" x14ac:dyDescent="0.3"/>
  <cols>
    <col min="1" max="1" width="26.88671875" customWidth="1"/>
    <col min="2" max="2" width="12.33203125" customWidth="1"/>
    <col min="3" max="3" width="14" customWidth="1"/>
    <col min="4" max="4" width="15.5546875" customWidth="1"/>
    <col min="5" max="6" width="17.44140625" customWidth="1"/>
    <col min="7" max="7" width="12.33203125" customWidth="1"/>
    <col min="8" max="8" width="14.6640625" customWidth="1"/>
  </cols>
  <sheetData>
    <row r="1" spans="1:9" ht="28.8" x14ac:dyDescent="0.55000000000000004">
      <c r="A1" s="2" t="s">
        <v>82</v>
      </c>
    </row>
    <row r="2" spans="1:9" ht="56.4" x14ac:dyDescent="0.4">
      <c r="A2" s="3" t="s">
        <v>0</v>
      </c>
      <c r="B2" s="19" t="s">
        <v>98</v>
      </c>
      <c r="C2" s="19" t="s">
        <v>91</v>
      </c>
      <c r="D2" s="4" t="s">
        <v>92</v>
      </c>
      <c r="E2" s="19" t="s">
        <v>99</v>
      </c>
      <c r="F2" s="19" t="s">
        <v>94</v>
      </c>
      <c r="G2" s="4" t="s">
        <v>95</v>
      </c>
      <c r="H2" s="17" t="s">
        <v>96</v>
      </c>
      <c r="I2" s="4" t="s">
        <v>97</v>
      </c>
    </row>
    <row r="3" spans="1:9" x14ac:dyDescent="0.3">
      <c r="A3" s="34" t="s">
        <v>70</v>
      </c>
      <c r="B3" s="19"/>
      <c r="C3" s="19"/>
      <c r="D3" s="19"/>
      <c r="E3" s="19"/>
      <c r="F3" s="19"/>
      <c r="G3" s="4"/>
      <c r="H3" s="17"/>
      <c r="I3" s="4"/>
    </row>
    <row r="4" spans="1:9" x14ac:dyDescent="0.3">
      <c r="A4" s="35" t="s">
        <v>77</v>
      </c>
      <c r="B4" s="36">
        <v>51800</v>
      </c>
      <c r="C4" s="47" t="s">
        <v>83</v>
      </c>
      <c r="D4" s="36">
        <v>0</v>
      </c>
      <c r="E4" s="36">
        <v>46085</v>
      </c>
      <c r="F4" s="36">
        <f>SUM(D4+E4)</f>
        <v>46085</v>
      </c>
      <c r="G4" s="39">
        <v>0</v>
      </c>
      <c r="H4" s="41">
        <v>0</v>
      </c>
      <c r="I4" s="40">
        <v>0</v>
      </c>
    </row>
    <row r="5" spans="1:9" x14ac:dyDescent="0.3">
      <c r="A5" s="7" t="s">
        <v>78</v>
      </c>
      <c r="B5" s="37">
        <f>SUM(B4)</f>
        <v>51800</v>
      </c>
      <c r="C5" s="46">
        <f>SUM(C4)</f>
        <v>0</v>
      </c>
      <c r="D5" s="37">
        <f>SUM(D4)</f>
        <v>0</v>
      </c>
      <c r="E5" s="37">
        <v>46085</v>
      </c>
      <c r="F5" s="37">
        <f>SUM(F4)</f>
        <v>46085</v>
      </c>
      <c r="G5" s="38">
        <v>0</v>
      </c>
      <c r="H5" s="41">
        <v>0</v>
      </c>
      <c r="I5" s="40">
        <v>0</v>
      </c>
    </row>
    <row r="6" spans="1:9" x14ac:dyDescent="0.3">
      <c r="A6" s="7"/>
      <c r="B6" s="19"/>
      <c r="C6" s="19"/>
      <c r="D6" s="36"/>
      <c r="E6" s="37"/>
      <c r="F6" s="19"/>
      <c r="G6" s="4"/>
      <c r="H6" s="17"/>
      <c r="I6" s="4"/>
    </row>
    <row r="7" spans="1:9" x14ac:dyDescent="0.3">
      <c r="A7" t="s">
        <v>1</v>
      </c>
      <c r="B7" s="8"/>
      <c r="C7" s="8"/>
      <c r="D7" s="8"/>
      <c r="E7" s="8"/>
      <c r="F7" s="8"/>
      <c r="G7" s="8"/>
      <c r="H7" s="8"/>
    </row>
    <row r="8" spans="1:9" ht="16.2" x14ac:dyDescent="0.45">
      <c r="A8" s="5" t="s">
        <v>2</v>
      </c>
      <c r="B8" s="10">
        <v>0</v>
      </c>
      <c r="C8" s="10">
        <v>300</v>
      </c>
      <c r="D8" s="10">
        <v>0</v>
      </c>
      <c r="E8" s="10">
        <v>0</v>
      </c>
      <c r="F8" s="10">
        <f>SUM(D8:E8)</f>
        <v>0</v>
      </c>
      <c r="G8" s="10">
        <v>300</v>
      </c>
      <c r="H8" s="10">
        <f>SUM(G8-C8)</f>
        <v>0</v>
      </c>
      <c r="I8" s="14">
        <f>SUM(H8/C8)</f>
        <v>0</v>
      </c>
    </row>
    <row r="9" spans="1:9" x14ac:dyDescent="0.3">
      <c r="A9" s="7" t="s">
        <v>25</v>
      </c>
      <c r="B9" s="9">
        <f>SUM(B8)</f>
        <v>0</v>
      </c>
      <c r="C9" s="9">
        <v>300</v>
      </c>
      <c r="D9" s="9">
        <f>SUM(D8)</f>
        <v>0</v>
      </c>
      <c r="E9" s="9">
        <f>SUM(E8)</f>
        <v>0</v>
      </c>
      <c r="F9" s="9">
        <f>SUM(F8)</f>
        <v>0</v>
      </c>
      <c r="G9" s="9">
        <f>SUM(G8)</f>
        <v>300</v>
      </c>
      <c r="H9" s="9">
        <f>SUM(G9-C9)</f>
        <v>0</v>
      </c>
      <c r="I9" s="13">
        <f>SUM(H9/C9)</f>
        <v>0</v>
      </c>
    </row>
    <row r="10" spans="1:9" x14ac:dyDescent="0.3">
      <c r="A10" s="7"/>
      <c r="B10" s="9"/>
      <c r="C10" s="9"/>
      <c r="D10" s="9"/>
      <c r="E10" s="9"/>
      <c r="F10" s="9"/>
      <c r="G10" s="9"/>
      <c r="H10" s="9"/>
      <c r="I10" s="13"/>
    </row>
    <row r="11" spans="1:9" x14ac:dyDescent="0.3">
      <c r="A11" t="s">
        <v>3</v>
      </c>
      <c r="B11" s="8"/>
      <c r="C11" s="8"/>
      <c r="D11" s="8"/>
      <c r="E11" s="8"/>
      <c r="F11" s="8"/>
      <c r="G11" s="8"/>
      <c r="H11" s="8"/>
    </row>
    <row r="12" spans="1:9" ht="16.2" x14ac:dyDescent="0.45">
      <c r="A12" s="5" t="s">
        <v>4</v>
      </c>
      <c r="B12" s="10">
        <v>0</v>
      </c>
      <c r="C12" s="10">
        <v>500</v>
      </c>
      <c r="D12" s="10">
        <v>195</v>
      </c>
      <c r="E12" s="10">
        <v>0</v>
      </c>
      <c r="F12" s="10">
        <f>SUM(D12:E12)</f>
        <v>195</v>
      </c>
      <c r="G12" s="10">
        <v>1000</v>
      </c>
      <c r="H12" s="8">
        <v>0</v>
      </c>
      <c r="I12" s="20">
        <v>0</v>
      </c>
    </row>
    <row r="13" spans="1:9" x14ac:dyDescent="0.3">
      <c r="A13" s="7" t="s">
        <v>26</v>
      </c>
      <c r="B13" s="9">
        <f t="shared" ref="B13:G13" si="0">SUM(B12)</f>
        <v>0</v>
      </c>
      <c r="C13" s="9">
        <f t="shared" si="0"/>
        <v>500</v>
      </c>
      <c r="D13" s="9">
        <f t="shared" si="0"/>
        <v>195</v>
      </c>
      <c r="E13" s="9">
        <f t="shared" si="0"/>
        <v>0</v>
      </c>
      <c r="F13" s="9">
        <f t="shared" si="0"/>
        <v>195</v>
      </c>
      <c r="G13" s="9">
        <f t="shared" si="0"/>
        <v>1000</v>
      </c>
      <c r="H13" s="9">
        <f>SUM(G13-C13)</f>
        <v>500</v>
      </c>
      <c r="I13" s="14">
        <f>SUM(H13/C13)</f>
        <v>1</v>
      </c>
    </row>
    <row r="14" spans="1:9" x14ac:dyDescent="0.3">
      <c r="A14" s="7"/>
      <c r="B14" s="9"/>
      <c r="C14" s="9"/>
      <c r="D14" s="9"/>
      <c r="E14" s="9"/>
      <c r="F14" s="9"/>
      <c r="G14" s="9"/>
      <c r="H14" s="9"/>
      <c r="I14" s="14"/>
    </row>
    <row r="15" spans="1:9" x14ac:dyDescent="0.3">
      <c r="A15" t="s">
        <v>5</v>
      </c>
      <c r="B15" s="8"/>
      <c r="C15" s="8"/>
      <c r="D15" s="8"/>
      <c r="E15" s="8"/>
      <c r="F15" s="8"/>
      <c r="G15" s="8"/>
      <c r="H15" s="8"/>
    </row>
    <row r="16" spans="1:9" x14ac:dyDescent="0.3">
      <c r="A16" s="5" t="s">
        <v>6</v>
      </c>
      <c r="B16" s="8">
        <v>7206</v>
      </c>
      <c r="C16" s="8">
        <v>8000</v>
      </c>
      <c r="D16" s="8">
        <v>6166</v>
      </c>
      <c r="E16" s="8">
        <v>1200</v>
      </c>
      <c r="F16" s="8">
        <f t="shared" ref="F16:F24" si="1">SUM(D16:E16)</f>
        <v>7366</v>
      </c>
      <c r="G16" s="8">
        <v>8000</v>
      </c>
      <c r="H16" s="8">
        <f t="shared" ref="H16:H25" si="2">SUM(G16-C16)</f>
        <v>0</v>
      </c>
      <c r="I16" s="14">
        <f t="shared" ref="I16:I25" si="3">SUM(H16/C16)</f>
        <v>0</v>
      </c>
    </row>
    <row r="17" spans="1:9" x14ac:dyDescent="0.3">
      <c r="A17" s="5" t="s">
        <v>7</v>
      </c>
      <c r="B17" s="8">
        <v>17393</v>
      </c>
      <c r="C17" s="8">
        <v>20000</v>
      </c>
      <c r="D17" s="8">
        <v>19941</v>
      </c>
      <c r="E17" s="8">
        <v>4500</v>
      </c>
      <c r="F17" s="8">
        <f t="shared" si="1"/>
        <v>24441</v>
      </c>
      <c r="G17" s="8">
        <v>26000</v>
      </c>
      <c r="H17" s="8">
        <f t="shared" si="2"/>
        <v>6000</v>
      </c>
      <c r="I17" s="14">
        <f t="shared" si="3"/>
        <v>0.3</v>
      </c>
    </row>
    <row r="18" spans="1:9" x14ac:dyDescent="0.3">
      <c r="A18" s="5" t="s">
        <v>8</v>
      </c>
      <c r="B18" s="8">
        <v>19923</v>
      </c>
      <c r="C18" s="8">
        <v>23000</v>
      </c>
      <c r="D18" s="8">
        <v>15991</v>
      </c>
      <c r="E18" s="8">
        <v>6000</v>
      </c>
      <c r="F18" s="8">
        <f t="shared" si="1"/>
        <v>21991</v>
      </c>
      <c r="G18" s="8">
        <v>30000</v>
      </c>
      <c r="H18" s="8">
        <f t="shared" si="2"/>
        <v>7000</v>
      </c>
      <c r="I18" s="14">
        <f>SUM(H18/C18)</f>
        <v>0.30434782608695654</v>
      </c>
    </row>
    <row r="19" spans="1:9" x14ac:dyDescent="0.3">
      <c r="A19" s="5" t="s">
        <v>74</v>
      </c>
      <c r="B19" s="8">
        <v>681</v>
      </c>
      <c r="C19" s="8">
        <v>800</v>
      </c>
      <c r="D19" s="8"/>
      <c r="E19" s="8">
        <v>400</v>
      </c>
      <c r="F19" s="8">
        <f>SUM(D19 +E19)</f>
        <v>400</v>
      </c>
      <c r="G19" s="8">
        <v>800</v>
      </c>
      <c r="H19" s="8">
        <f>SUM(G19-C19)</f>
        <v>0</v>
      </c>
      <c r="I19" s="14">
        <v>1</v>
      </c>
    </row>
    <row r="20" spans="1:9" x14ac:dyDescent="0.3">
      <c r="A20" s="5" t="s">
        <v>9</v>
      </c>
      <c r="B20" s="8">
        <v>2901</v>
      </c>
      <c r="C20" s="8">
        <v>8000</v>
      </c>
      <c r="D20" s="8">
        <v>6927</v>
      </c>
      <c r="E20" s="8">
        <v>3000</v>
      </c>
      <c r="F20" s="8">
        <f t="shared" si="1"/>
        <v>9927</v>
      </c>
      <c r="G20" s="8">
        <v>3500</v>
      </c>
      <c r="H20" s="8">
        <f t="shared" si="2"/>
        <v>-4500</v>
      </c>
      <c r="I20" s="14">
        <f t="shared" si="3"/>
        <v>-0.5625</v>
      </c>
    </row>
    <row r="21" spans="1:9" x14ac:dyDescent="0.3">
      <c r="A21" s="5" t="s">
        <v>10</v>
      </c>
      <c r="B21" s="8">
        <v>6684</v>
      </c>
      <c r="C21" s="8">
        <v>7000</v>
      </c>
      <c r="D21" s="8">
        <v>6542</v>
      </c>
      <c r="E21" s="8">
        <v>0</v>
      </c>
      <c r="F21" s="8">
        <f t="shared" si="1"/>
        <v>6542</v>
      </c>
      <c r="G21" s="8">
        <v>7000</v>
      </c>
      <c r="H21" s="8">
        <f t="shared" si="2"/>
        <v>0</v>
      </c>
      <c r="I21" s="14">
        <f t="shared" si="3"/>
        <v>0</v>
      </c>
    </row>
    <row r="22" spans="1:9" x14ac:dyDescent="0.3">
      <c r="A22" s="5" t="s">
        <v>11</v>
      </c>
      <c r="B22" s="8">
        <v>1125</v>
      </c>
      <c r="C22" s="8">
        <v>2500</v>
      </c>
      <c r="D22" s="8">
        <v>3934</v>
      </c>
      <c r="E22" s="8"/>
      <c r="F22" s="8">
        <f t="shared" si="1"/>
        <v>3934</v>
      </c>
      <c r="G22" s="8">
        <v>4000</v>
      </c>
      <c r="H22" s="8">
        <f t="shared" si="2"/>
        <v>1500</v>
      </c>
      <c r="I22" s="14">
        <f t="shared" si="3"/>
        <v>0.6</v>
      </c>
    </row>
    <row r="23" spans="1:9" x14ac:dyDescent="0.3">
      <c r="A23" s="5" t="s">
        <v>12</v>
      </c>
      <c r="B23" s="8">
        <v>20698</v>
      </c>
      <c r="C23" s="8">
        <v>17000</v>
      </c>
      <c r="D23" s="8">
        <v>13893</v>
      </c>
      <c r="E23" s="8">
        <v>32000</v>
      </c>
      <c r="F23" s="8">
        <f t="shared" si="1"/>
        <v>45893</v>
      </c>
      <c r="G23" s="8">
        <v>17000</v>
      </c>
      <c r="H23" s="8">
        <f t="shared" si="2"/>
        <v>0</v>
      </c>
      <c r="I23" s="14">
        <f t="shared" si="3"/>
        <v>0</v>
      </c>
    </row>
    <row r="24" spans="1:9" ht="16.2" x14ac:dyDescent="0.45">
      <c r="A24" s="5" t="s">
        <v>13</v>
      </c>
      <c r="B24" s="10">
        <v>6964</v>
      </c>
      <c r="C24" s="10">
        <v>8500</v>
      </c>
      <c r="D24" s="10">
        <v>4726</v>
      </c>
      <c r="E24" s="10">
        <v>2125</v>
      </c>
      <c r="F24" s="10">
        <f t="shared" si="1"/>
        <v>6851</v>
      </c>
      <c r="G24" s="10">
        <v>8500</v>
      </c>
      <c r="H24" s="10">
        <f t="shared" si="2"/>
        <v>0</v>
      </c>
      <c r="I24" s="15">
        <f t="shared" si="3"/>
        <v>0</v>
      </c>
    </row>
    <row r="25" spans="1:9" x14ac:dyDescent="0.3">
      <c r="A25" s="7" t="s">
        <v>27</v>
      </c>
      <c r="B25" s="9">
        <f t="shared" ref="B25:G25" si="4">SUM(B16:B24)</f>
        <v>83575</v>
      </c>
      <c r="C25" s="9">
        <f t="shared" si="4"/>
        <v>94800</v>
      </c>
      <c r="D25" s="9">
        <f t="shared" si="4"/>
        <v>78120</v>
      </c>
      <c r="E25" s="9">
        <f t="shared" si="4"/>
        <v>49225</v>
      </c>
      <c r="F25" s="9">
        <f t="shared" si="4"/>
        <v>127345</v>
      </c>
      <c r="G25" s="9">
        <f t="shared" si="4"/>
        <v>104800</v>
      </c>
      <c r="H25" s="9">
        <f t="shared" si="2"/>
        <v>10000</v>
      </c>
      <c r="I25" s="13">
        <f t="shared" si="3"/>
        <v>0.10548523206751055</v>
      </c>
    </row>
    <row r="26" spans="1:9" x14ac:dyDescent="0.3">
      <c r="A26" s="7"/>
      <c r="B26" s="9"/>
      <c r="C26" s="9"/>
      <c r="D26" s="9"/>
      <c r="E26" s="9"/>
      <c r="F26" s="9"/>
      <c r="G26" s="9"/>
      <c r="H26" s="9"/>
      <c r="I26" s="13"/>
    </row>
    <row r="27" spans="1:9" x14ac:dyDescent="0.3">
      <c r="A27" s="6" t="s">
        <v>14</v>
      </c>
      <c r="B27" s="8"/>
      <c r="C27" s="8"/>
      <c r="D27" s="8"/>
      <c r="E27" s="8"/>
      <c r="F27" s="8"/>
      <c r="G27" s="8"/>
      <c r="H27" s="8"/>
      <c r="I27" s="14"/>
    </row>
    <row r="28" spans="1:9" x14ac:dyDescent="0.3">
      <c r="A28" s="5" t="s">
        <v>15</v>
      </c>
      <c r="B28" s="8">
        <v>4400</v>
      </c>
      <c r="C28" s="8">
        <v>6000</v>
      </c>
      <c r="D28" s="8"/>
      <c r="E28" s="8">
        <v>6000</v>
      </c>
      <c r="F28" s="8">
        <f>SUM(D28:E28)</f>
        <v>6000</v>
      </c>
      <c r="G28" s="8">
        <v>8000</v>
      </c>
      <c r="H28" s="8">
        <f t="shared" ref="H28:H36" si="5">SUM(G28-C28)</f>
        <v>2000</v>
      </c>
      <c r="I28" s="14">
        <f>SUM(H28/C28)</f>
        <v>0.33333333333333331</v>
      </c>
    </row>
    <row r="29" spans="1:9" x14ac:dyDescent="0.3">
      <c r="A29" s="5" t="s">
        <v>16</v>
      </c>
      <c r="B29" s="8">
        <v>2378</v>
      </c>
      <c r="C29" s="8">
        <v>4000</v>
      </c>
      <c r="D29" s="8">
        <v>5811</v>
      </c>
      <c r="E29" s="8">
        <v>0</v>
      </c>
      <c r="F29" s="8">
        <f>SUM(D29:E29)</f>
        <v>5811</v>
      </c>
      <c r="G29" s="8">
        <v>6000</v>
      </c>
      <c r="H29" s="8">
        <f t="shared" si="5"/>
        <v>2000</v>
      </c>
      <c r="I29" s="14">
        <f>SUM(H29/C29)</f>
        <v>0.5</v>
      </c>
    </row>
    <row r="30" spans="1:9" x14ac:dyDescent="0.3">
      <c r="A30" s="5" t="s">
        <v>80</v>
      </c>
      <c r="B30" s="8">
        <v>33402</v>
      </c>
      <c r="C30" s="8">
        <v>40651</v>
      </c>
      <c r="D30" s="8">
        <v>40651</v>
      </c>
      <c r="E30" s="8">
        <v>0</v>
      </c>
      <c r="F30" s="8">
        <f>SUM(D30:E30)</f>
        <v>40651</v>
      </c>
      <c r="G30" s="23">
        <v>33241</v>
      </c>
      <c r="H30" s="8">
        <f t="shared" si="5"/>
        <v>-7410</v>
      </c>
      <c r="I30" s="14">
        <f>SUM(H30/C30)</f>
        <v>-0.18228333866325552</v>
      </c>
    </row>
    <row r="31" spans="1:9" x14ac:dyDescent="0.3">
      <c r="A31" s="5" t="s">
        <v>63</v>
      </c>
      <c r="B31" s="8">
        <v>378</v>
      </c>
      <c r="C31" s="8">
        <v>400</v>
      </c>
      <c r="D31" s="8">
        <v>383</v>
      </c>
      <c r="E31" s="8">
        <v>0</v>
      </c>
      <c r="F31" s="8">
        <f>SUM(D31+E31)</f>
        <v>383</v>
      </c>
      <c r="G31" s="27">
        <v>400</v>
      </c>
      <c r="H31" s="8">
        <f t="shared" si="5"/>
        <v>0</v>
      </c>
      <c r="I31" s="14">
        <f>SUM(H31/C31)</f>
        <v>0</v>
      </c>
    </row>
    <row r="32" spans="1:9" x14ac:dyDescent="0.3">
      <c r="A32" s="5" t="s">
        <v>64</v>
      </c>
      <c r="B32" s="8"/>
      <c r="C32" s="8">
        <v>7510</v>
      </c>
      <c r="D32" s="8">
        <v>15959</v>
      </c>
      <c r="E32" s="8">
        <v>0</v>
      </c>
      <c r="F32" s="8">
        <f>SUM(D32+E32)</f>
        <v>15959</v>
      </c>
      <c r="G32" s="23">
        <v>16514</v>
      </c>
      <c r="H32" s="8">
        <f t="shared" si="5"/>
        <v>9004</v>
      </c>
      <c r="I32" s="14">
        <f>SUM(H32/C32)</f>
        <v>1.1989347536617843</v>
      </c>
    </row>
    <row r="33" spans="1:9" x14ac:dyDescent="0.3">
      <c r="A33" s="5" t="s">
        <v>75</v>
      </c>
      <c r="B33" s="8">
        <v>4000</v>
      </c>
      <c r="C33" s="8">
        <v>3000</v>
      </c>
      <c r="D33" s="8">
        <v>500</v>
      </c>
      <c r="E33" s="8">
        <v>500</v>
      </c>
      <c r="F33" s="8">
        <f>SUM(D33+E33)</f>
        <v>1000</v>
      </c>
      <c r="G33" s="27">
        <v>4000</v>
      </c>
      <c r="H33" s="8">
        <f t="shared" si="5"/>
        <v>1000</v>
      </c>
      <c r="I33" s="14">
        <v>1</v>
      </c>
    </row>
    <row r="34" spans="1:9" x14ac:dyDescent="0.3">
      <c r="A34" s="5" t="s">
        <v>18</v>
      </c>
      <c r="B34" s="33">
        <v>2921</v>
      </c>
      <c r="C34" s="33">
        <v>2270</v>
      </c>
      <c r="D34" s="33">
        <v>2270</v>
      </c>
      <c r="E34" s="33">
        <v>0</v>
      </c>
      <c r="F34" s="33">
        <f>SUM(D34:E34)</f>
        <v>2270</v>
      </c>
      <c r="G34" s="44">
        <v>2956</v>
      </c>
      <c r="H34" s="33">
        <f t="shared" si="5"/>
        <v>686</v>
      </c>
      <c r="I34" s="42">
        <f>SUM(H34/C34)</f>
        <v>0.30220264317180617</v>
      </c>
    </row>
    <row r="35" spans="1:9" ht="16.2" x14ac:dyDescent="0.45">
      <c r="A35" s="5" t="s">
        <v>76</v>
      </c>
      <c r="B35" s="10"/>
      <c r="C35" s="10">
        <v>3500</v>
      </c>
      <c r="D35" s="10">
        <v>3500</v>
      </c>
      <c r="E35" s="10">
        <v>0</v>
      </c>
      <c r="F35" s="10">
        <f>SUM(D35:E35)</f>
        <v>3500</v>
      </c>
      <c r="G35" s="45">
        <v>1818</v>
      </c>
      <c r="H35" s="10">
        <f t="shared" si="5"/>
        <v>-1682</v>
      </c>
      <c r="I35" s="15">
        <v>1</v>
      </c>
    </row>
    <row r="36" spans="1:9" x14ac:dyDescent="0.3">
      <c r="A36" s="7" t="s">
        <v>28</v>
      </c>
      <c r="B36" s="9">
        <f>SUM(B28:B35)</f>
        <v>47479</v>
      </c>
      <c r="C36" s="9">
        <f>SUM(C28:C35)</f>
        <v>67331</v>
      </c>
      <c r="D36" s="9">
        <f>SUM(D29:D35)</f>
        <v>69074</v>
      </c>
      <c r="E36" s="9">
        <f>SUM(E28:E35)</f>
        <v>6500</v>
      </c>
      <c r="F36" s="9">
        <f>SUM(F28:F35)</f>
        <v>75574</v>
      </c>
      <c r="G36" s="9">
        <f>SUM(G28:G35)</f>
        <v>72929</v>
      </c>
      <c r="H36" s="9">
        <f t="shared" si="5"/>
        <v>5598</v>
      </c>
      <c r="I36" s="13">
        <f>SUM(H36/C36)</f>
        <v>8.3141495002302057E-2</v>
      </c>
    </row>
    <row r="37" spans="1:9" x14ac:dyDescent="0.3">
      <c r="A37" s="7"/>
      <c r="B37" s="9"/>
      <c r="C37" s="9"/>
      <c r="D37" s="9"/>
      <c r="E37" s="9"/>
      <c r="F37" s="9"/>
      <c r="G37" s="9"/>
      <c r="H37" s="9"/>
      <c r="I37" s="14"/>
    </row>
    <row r="38" spans="1:9" x14ac:dyDescent="0.3">
      <c r="A38" s="6" t="s">
        <v>19</v>
      </c>
      <c r="B38" s="8"/>
      <c r="C38" s="8"/>
      <c r="D38" s="8"/>
      <c r="E38" s="8"/>
      <c r="F38" s="8"/>
      <c r="G38" s="8"/>
      <c r="H38" s="8"/>
      <c r="I38" s="14"/>
    </row>
    <row r="39" spans="1:9" x14ac:dyDescent="0.3">
      <c r="A39" s="5" t="s">
        <v>20</v>
      </c>
      <c r="B39" s="8">
        <v>56706</v>
      </c>
      <c r="C39" s="8">
        <v>68000</v>
      </c>
      <c r="D39" s="8">
        <v>48438</v>
      </c>
      <c r="E39" s="8">
        <v>9000</v>
      </c>
      <c r="F39" s="8">
        <f>SUM(D39:E39)</f>
        <v>57438</v>
      </c>
      <c r="G39" s="8">
        <v>60000</v>
      </c>
      <c r="H39" s="8">
        <f t="shared" ref="H39:H45" si="6">SUM(G39-C39)</f>
        <v>-8000</v>
      </c>
      <c r="I39" s="14">
        <f t="shared" ref="I39:I45" si="7">SUM(H39/C39)</f>
        <v>-0.11764705882352941</v>
      </c>
    </row>
    <row r="40" spans="1:9" x14ac:dyDescent="0.3">
      <c r="A40" s="5" t="s">
        <v>73</v>
      </c>
      <c r="B40" s="8"/>
      <c r="C40" s="8"/>
      <c r="D40" s="8"/>
      <c r="E40" s="8">
        <v>0</v>
      </c>
      <c r="F40" s="8"/>
      <c r="G40" s="8"/>
      <c r="H40" s="8">
        <v>0</v>
      </c>
      <c r="I40" s="14">
        <v>0</v>
      </c>
    </row>
    <row r="41" spans="1:9" x14ac:dyDescent="0.3">
      <c r="A41" s="5" t="s">
        <v>21</v>
      </c>
      <c r="B41" s="8"/>
      <c r="C41" s="8">
        <v>106857</v>
      </c>
      <c r="D41" s="8">
        <v>0</v>
      </c>
      <c r="E41" s="8">
        <v>0</v>
      </c>
      <c r="F41" s="8">
        <f>SUM(D41:E41)</f>
        <v>0</v>
      </c>
      <c r="G41" s="27">
        <v>364169</v>
      </c>
      <c r="H41" s="8">
        <f t="shared" si="6"/>
        <v>257312</v>
      </c>
      <c r="I41" s="14">
        <f t="shared" si="7"/>
        <v>2.4080032192556406</v>
      </c>
    </row>
    <row r="42" spans="1:9" x14ac:dyDescent="0.3">
      <c r="A42" s="5" t="s">
        <v>22</v>
      </c>
      <c r="B42" s="8">
        <v>114264</v>
      </c>
      <c r="C42" s="8">
        <v>106857</v>
      </c>
      <c r="D42" s="8">
        <v>98102</v>
      </c>
      <c r="E42" s="8">
        <v>15000</v>
      </c>
      <c r="F42" s="8">
        <f>SUM(D42:E42)</f>
        <v>113102</v>
      </c>
      <c r="G42" s="8">
        <v>120000</v>
      </c>
      <c r="H42" s="8">
        <f t="shared" si="6"/>
        <v>13143</v>
      </c>
      <c r="I42" s="14">
        <f t="shared" si="7"/>
        <v>0.12299615373817345</v>
      </c>
    </row>
    <row r="43" spans="1:9" x14ac:dyDescent="0.3">
      <c r="A43" s="5" t="s">
        <v>23</v>
      </c>
      <c r="B43" s="8">
        <v>6008</v>
      </c>
      <c r="C43" s="8">
        <v>10000</v>
      </c>
      <c r="D43" s="8">
        <v>8918</v>
      </c>
      <c r="E43" s="8">
        <v>8000</v>
      </c>
      <c r="F43" s="8">
        <f>SUM(D43:E43)</f>
        <v>16918</v>
      </c>
      <c r="G43" s="8">
        <v>10000</v>
      </c>
      <c r="H43" s="8">
        <f t="shared" si="6"/>
        <v>0</v>
      </c>
      <c r="I43" s="14">
        <f t="shared" si="7"/>
        <v>0</v>
      </c>
    </row>
    <row r="44" spans="1:9" ht="16.2" x14ac:dyDescent="0.45">
      <c r="A44" s="5" t="s">
        <v>24</v>
      </c>
      <c r="B44" s="10">
        <v>29504</v>
      </c>
      <c r="C44" s="10">
        <v>35000</v>
      </c>
      <c r="D44" s="10">
        <v>14757</v>
      </c>
      <c r="E44" s="10">
        <v>0</v>
      </c>
      <c r="F44" s="10">
        <f>SUM(D44:E44)</f>
        <v>14757</v>
      </c>
      <c r="G44" s="10">
        <v>35000</v>
      </c>
      <c r="H44" s="10">
        <f t="shared" si="6"/>
        <v>0</v>
      </c>
      <c r="I44" s="15">
        <f t="shared" si="7"/>
        <v>0</v>
      </c>
    </row>
    <row r="45" spans="1:9" x14ac:dyDescent="0.3">
      <c r="A45" s="7" t="s">
        <v>29</v>
      </c>
      <c r="B45" s="9">
        <f t="shared" ref="B45:G45" si="8">SUM(B39:B44)</f>
        <v>206482</v>
      </c>
      <c r="C45" s="11">
        <f t="shared" si="8"/>
        <v>326714</v>
      </c>
      <c r="D45" s="9">
        <f t="shared" si="8"/>
        <v>170215</v>
      </c>
      <c r="E45" s="9">
        <f t="shared" si="8"/>
        <v>32000</v>
      </c>
      <c r="F45" s="9">
        <f t="shared" si="8"/>
        <v>202215</v>
      </c>
      <c r="G45" s="9">
        <f t="shared" si="8"/>
        <v>589169</v>
      </c>
      <c r="H45" s="9">
        <f t="shared" si="6"/>
        <v>262455</v>
      </c>
      <c r="I45" s="13">
        <f t="shared" si="7"/>
        <v>0.80331727443574508</v>
      </c>
    </row>
    <row r="46" spans="1:9" x14ac:dyDescent="0.3">
      <c r="I46" s="14"/>
    </row>
    <row r="47" spans="1:9" ht="15" thickBot="1" x14ac:dyDescent="0.35">
      <c r="A47" s="7" t="s">
        <v>30</v>
      </c>
      <c r="B47" s="12">
        <f>SUM(B45, B36, B25, B13, B9,B4)</f>
        <v>389336</v>
      </c>
      <c r="C47" s="12">
        <f>SUM(C9, C13, C25, C36, C45)</f>
        <v>489645</v>
      </c>
      <c r="D47" s="12">
        <f>SUM(D45, D36, D25, D13, D9,D5)</f>
        <v>317604</v>
      </c>
      <c r="E47" s="12">
        <f>SUM(E45, E36, E25, E13,E9,E48,E5)</f>
        <v>133810</v>
      </c>
      <c r="F47" s="12">
        <f>SUM(D47:E47)</f>
        <v>451414</v>
      </c>
      <c r="G47" s="25">
        <f>SUM(G45, G36, G25, G13, G9)</f>
        <v>768198</v>
      </c>
      <c r="H47" s="12">
        <f>SUM(H45, H36, H25, H13, H9)</f>
        <v>278553</v>
      </c>
      <c r="I47" s="16">
        <f>SUM(H47/C47)</f>
        <v>0.56888766351131947</v>
      </c>
    </row>
    <row r="48" spans="1:9" ht="15" thickTop="1" x14ac:dyDescent="0.3"/>
  </sheetData>
  <pageMargins left="0.7" right="0.7" top="0.75" bottom="0.75" header="0.3" footer="0.3"/>
  <pageSetup scale="6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3"/>
  <sheetViews>
    <sheetView topLeftCell="A11" workbookViewId="0">
      <selection activeCell="I13" sqref="I13"/>
    </sheetView>
  </sheetViews>
  <sheetFormatPr defaultRowHeight="14.4" x14ac:dyDescent="0.3"/>
  <cols>
    <col min="1" max="1" width="29.6640625" customWidth="1"/>
    <col min="2" max="2" width="13.21875" customWidth="1"/>
    <col min="3" max="3" width="12.44140625" customWidth="1"/>
    <col min="4" max="4" width="12.33203125" customWidth="1"/>
    <col min="5" max="5" width="13.5546875" customWidth="1"/>
    <col min="6" max="6" width="14.21875" customWidth="1"/>
    <col min="7" max="7" width="14.5546875" customWidth="1"/>
    <col min="8" max="8" width="12.21875" customWidth="1"/>
    <col min="9" max="9" width="10.88671875" customWidth="1"/>
  </cols>
  <sheetData>
    <row r="1" spans="1:9" ht="28.8" x14ac:dyDescent="0.55000000000000004">
      <c r="A1" s="2" t="s">
        <v>102</v>
      </c>
    </row>
    <row r="2" spans="1:9" ht="56.4" x14ac:dyDescent="0.4">
      <c r="A2" s="3" t="s">
        <v>31</v>
      </c>
      <c r="B2" s="1" t="s">
        <v>90</v>
      </c>
      <c r="C2" s="19" t="s">
        <v>91</v>
      </c>
      <c r="D2" s="4" t="s">
        <v>92</v>
      </c>
      <c r="E2" s="49" t="s">
        <v>93</v>
      </c>
      <c r="F2" s="1" t="s">
        <v>94</v>
      </c>
      <c r="G2" s="4" t="s">
        <v>95</v>
      </c>
      <c r="H2" s="17" t="s">
        <v>96</v>
      </c>
      <c r="I2" s="4" t="s">
        <v>97</v>
      </c>
    </row>
    <row r="3" spans="1:9" x14ac:dyDescent="0.3">
      <c r="A3" t="s">
        <v>32</v>
      </c>
      <c r="B3" s="8"/>
      <c r="C3" s="8"/>
      <c r="D3" s="8"/>
    </row>
    <row r="4" spans="1:9" x14ac:dyDescent="0.3">
      <c r="A4" s="5" t="s">
        <v>33</v>
      </c>
      <c r="B4" s="8">
        <v>4489</v>
      </c>
      <c r="C4" s="8">
        <v>4490</v>
      </c>
      <c r="D4" s="23">
        <v>4567</v>
      </c>
      <c r="E4" s="8">
        <v>0</v>
      </c>
      <c r="F4" s="8">
        <f t="shared" ref="F4:F9" si="0">SUM(D4+E4)</f>
        <v>4567</v>
      </c>
      <c r="G4" s="8">
        <v>4600</v>
      </c>
      <c r="H4" s="8">
        <f t="shared" ref="H4:H10" si="1">SUM(G4-C4)</f>
        <v>110</v>
      </c>
      <c r="I4" s="20">
        <f t="shared" ref="I4:I10" si="2">SUM(H4/C4)</f>
        <v>2.4498886414253896E-2</v>
      </c>
    </row>
    <row r="5" spans="1:9" x14ac:dyDescent="0.3">
      <c r="A5" s="5" t="s">
        <v>60</v>
      </c>
      <c r="B5" s="8">
        <v>70793</v>
      </c>
      <c r="C5" s="8">
        <v>70793</v>
      </c>
      <c r="D5" s="8">
        <v>70793</v>
      </c>
      <c r="E5" s="8">
        <v>0</v>
      </c>
      <c r="F5" s="8">
        <f t="shared" si="0"/>
        <v>70793</v>
      </c>
      <c r="G5" s="23">
        <v>70793</v>
      </c>
      <c r="H5" s="8">
        <f t="shared" si="1"/>
        <v>0</v>
      </c>
      <c r="I5" s="20">
        <f t="shared" si="2"/>
        <v>0</v>
      </c>
    </row>
    <row r="6" spans="1:9" x14ac:dyDescent="0.3">
      <c r="A6" s="5" t="s">
        <v>34</v>
      </c>
      <c r="B6" s="8">
        <v>25</v>
      </c>
      <c r="C6" s="8">
        <v>25</v>
      </c>
      <c r="D6" s="8">
        <v>25</v>
      </c>
      <c r="E6" s="8">
        <v>0</v>
      </c>
      <c r="F6" s="8">
        <f t="shared" si="0"/>
        <v>25</v>
      </c>
      <c r="G6" s="23">
        <v>25</v>
      </c>
      <c r="H6" s="8">
        <f t="shared" si="1"/>
        <v>0</v>
      </c>
      <c r="I6" s="20">
        <f t="shared" si="2"/>
        <v>0</v>
      </c>
    </row>
    <row r="7" spans="1:9" x14ac:dyDescent="0.3">
      <c r="A7" s="5" t="s">
        <v>35</v>
      </c>
      <c r="B7" s="8">
        <v>66390</v>
      </c>
      <c r="C7" s="8">
        <v>73032</v>
      </c>
      <c r="D7" s="8">
        <v>54774</v>
      </c>
      <c r="E7" s="8">
        <v>18259</v>
      </c>
      <c r="F7" s="8">
        <f t="shared" si="0"/>
        <v>73033</v>
      </c>
      <c r="G7" s="23">
        <v>73033</v>
      </c>
      <c r="H7" s="8">
        <f t="shared" si="1"/>
        <v>1</v>
      </c>
      <c r="I7" s="20">
        <f t="shared" si="2"/>
        <v>1.3692627889144485E-5</v>
      </c>
    </row>
    <row r="8" spans="1:9" x14ac:dyDescent="0.3">
      <c r="A8" s="5" t="s">
        <v>36</v>
      </c>
      <c r="B8" s="8"/>
      <c r="C8" s="8">
        <v>0</v>
      </c>
      <c r="D8" s="8">
        <v>107</v>
      </c>
      <c r="E8" s="8">
        <v>0</v>
      </c>
      <c r="F8" s="8">
        <f t="shared" si="0"/>
        <v>107</v>
      </c>
      <c r="G8" s="8">
        <v>107</v>
      </c>
      <c r="H8" s="8">
        <f t="shared" si="1"/>
        <v>107</v>
      </c>
      <c r="I8" s="20">
        <v>0</v>
      </c>
    </row>
    <row r="9" spans="1:9" ht="16.2" x14ac:dyDescent="0.45">
      <c r="A9" s="5" t="s">
        <v>37</v>
      </c>
      <c r="B9" s="10">
        <v>18750</v>
      </c>
      <c r="C9" s="10">
        <v>18746</v>
      </c>
      <c r="D9" s="10">
        <v>2812</v>
      </c>
      <c r="E9" s="10">
        <v>0</v>
      </c>
      <c r="F9" s="10">
        <f t="shared" si="0"/>
        <v>2812</v>
      </c>
      <c r="G9" s="45">
        <v>18746</v>
      </c>
      <c r="H9" s="10">
        <f t="shared" si="1"/>
        <v>0</v>
      </c>
      <c r="I9" s="21">
        <f t="shared" si="2"/>
        <v>0</v>
      </c>
    </row>
    <row r="10" spans="1:9" x14ac:dyDescent="0.3">
      <c r="A10" s="7" t="s">
        <v>38</v>
      </c>
      <c r="B10" s="9">
        <f>SUM(B3:B9)</f>
        <v>160447</v>
      </c>
      <c r="C10" s="9">
        <f>SUM(C4:C9)</f>
        <v>167086</v>
      </c>
      <c r="D10" s="9">
        <f>SUM(D4:D9)</f>
        <v>133078</v>
      </c>
      <c r="E10" s="9">
        <f>SUM(E4:E9)</f>
        <v>18259</v>
      </c>
      <c r="F10" s="9">
        <f>SUM(F4:F9)</f>
        <v>151337</v>
      </c>
      <c r="G10" s="9">
        <f>SUM(G4:G9)</f>
        <v>167304</v>
      </c>
      <c r="H10" s="9">
        <f t="shared" si="1"/>
        <v>218</v>
      </c>
      <c r="I10" s="22">
        <f t="shared" si="2"/>
        <v>1.3047173311947142E-3</v>
      </c>
    </row>
    <row r="11" spans="1:9" x14ac:dyDescent="0.3">
      <c r="B11" s="8"/>
      <c r="C11" s="8"/>
      <c r="D11" s="8"/>
      <c r="E11" s="8"/>
      <c r="F11" s="8"/>
    </row>
    <row r="12" spans="1:9" x14ac:dyDescent="0.3">
      <c r="A12" s="6" t="s">
        <v>39</v>
      </c>
      <c r="B12" s="8"/>
      <c r="C12" s="8"/>
      <c r="D12" s="8"/>
      <c r="E12" s="8"/>
      <c r="F12" s="8"/>
    </row>
    <row r="13" spans="1:9" x14ac:dyDescent="0.3">
      <c r="A13" s="5" t="s">
        <v>40</v>
      </c>
      <c r="B13" s="8">
        <v>3090</v>
      </c>
      <c r="C13" s="8">
        <v>400</v>
      </c>
      <c r="D13" s="8">
        <v>7135</v>
      </c>
      <c r="E13" s="8">
        <v>0</v>
      </c>
      <c r="F13" s="8">
        <f t="shared" ref="F13:F18" si="3">SUM(D13+E13)</f>
        <v>7135</v>
      </c>
      <c r="G13" s="8">
        <v>5000</v>
      </c>
      <c r="H13" s="8">
        <f t="shared" ref="H13:H19" si="4">SUM(G13-C13)</f>
        <v>4600</v>
      </c>
      <c r="I13" s="20">
        <f>SUM(H13/C13)</f>
        <v>11.5</v>
      </c>
    </row>
    <row r="14" spans="1:9" x14ac:dyDescent="0.3">
      <c r="A14" s="5" t="s">
        <v>41</v>
      </c>
      <c r="B14" s="8">
        <v>30</v>
      </c>
      <c r="C14" s="8">
        <v>0</v>
      </c>
      <c r="D14" s="8">
        <v>20</v>
      </c>
      <c r="E14" s="8">
        <v>0</v>
      </c>
      <c r="F14" s="8">
        <f t="shared" si="3"/>
        <v>20</v>
      </c>
      <c r="G14" s="8">
        <v>0</v>
      </c>
      <c r="H14" s="8">
        <f t="shared" si="4"/>
        <v>0</v>
      </c>
      <c r="I14" s="20">
        <v>0</v>
      </c>
    </row>
    <row r="15" spans="1:9" x14ac:dyDescent="0.3">
      <c r="A15" s="5" t="s">
        <v>42</v>
      </c>
      <c r="B15" s="8">
        <v>490</v>
      </c>
      <c r="C15" s="8">
        <v>725</v>
      </c>
      <c r="D15" s="23">
        <v>610</v>
      </c>
      <c r="E15" s="8">
        <v>115</v>
      </c>
      <c r="F15" s="8">
        <f t="shared" si="3"/>
        <v>725</v>
      </c>
      <c r="G15" s="23">
        <v>651</v>
      </c>
      <c r="H15" s="8">
        <f t="shared" si="4"/>
        <v>-74</v>
      </c>
      <c r="I15" s="20">
        <f>SUM(H15/C15)</f>
        <v>-0.10206896551724139</v>
      </c>
    </row>
    <row r="16" spans="1:9" x14ac:dyDescent="0.3">
      <c r="A16" s="5" t="s">
        <v>43</v>
      </c>
      <c r="B16" s="8">
        <v>655</v>
      </c>
      <c r="C16" s="8">
        <v>300</v>
      </c>
      <c r="D16" s="8">
        <v>365</v>
      </c>
      <c r="E16" s="8">
        <v>0</v>
      </c>
      <c r="F16" s="8">
        <f t="shared" si="3"/>
        <v>365</v>
      </c>
      <c r="G16" s="8">
        <v>350</v>
      </c>
      <c r="H16" s="8">
        <f t="shared" si="4"/>
        <v>50</v>
      </c>
      <c r="I16" s="20">
        <f t="shared" ref="I16:I19" si="5">SUM(H16/C16)</f>
        <v>0.16666666666666666</v>
      </c>
    </row>
    <row r="17" spans="1:9" x14ac:dyDescent="0.3">
      <c r="A17" s="5" t="s">
        <v>44</v>
      </c>
      <c r="B17" s="8">
        <v>100</v>
      </c>
      <c r="C17" s="8">
        <v>0</v>
      </c>
      <c r="D17" s="8">
        <v>190</v>
      </c>
      <c r="E17" s="8">
        <v>0</v>
      </c>
      <c r="F17" s="8">
        <f t="shared" si="3"/>
        <v>190</v>
      </c>
      <c r="G17" s="8">
        <v>150</v>
      </c>
      <c r="H17" s="8">
        <f t="shared" si="4"/>
        <v>150</v>
      </c>
      <c r="I17" s="20">
        <v>0</v>
      </c>
    </row>
    <row r="18" spans="1:9" ht="16.2" x14ac:dyDescent="0.45">
      <c r="A18" s="5" t="s">
        <v>45</v>
      </c>
      <c r="B18" s="10"/>
      <c r="C18" s="10">
        <v>500</v>
      </c>
      <c r="D18" s="10">
        <v>0</v>
      </c>
      <c r="E18" s="10">
        <v>0</v>
      </c>
      <c r="F18" s="10">
        <f t="shared" si="3"/>
        <v>0</v>
      </c>
      <c r="G18" s="10">
        <v>0</v>
      </c>
      <c r="H18" s="10">
        <f t="shared" si="4"/>
        <v>-500</v>
      </c>
      <c r="I18" s="20">
        <v>0</v>
      </c>
    </row>
    <row r="19" spans="1:9" x14ac:dyDescent="0.3">
      <c r="A19" s="7" t="s">
        <v>48</v>
      </c>
      <c r="B19" s="9">
        <f>SUM(B12:B18)</f>
        <v>4365</v>
      </c>
      <c r="C19" s="9">
        <f>SUM(C13:C18)</f>
        <v>1925</v>
      </c>
      <c r="D19" s="9">
        <f>SUM(D13:D18)</f>
        <v>8320</v>
      </c>
      <c r="E19" s="9">
        <f>SUM(E13:E18)</f>
        <v>115</v>
      </c>
      <c r="F19" s="9">
        <f>SUM(F13:F18)</f>
        <v>8435</v>
      </c>
      <c r="G19" s="9">
        <f>SUM(G13:G18)</f>
        <v>6151</v>
      </c>
      <c r="H19" s="9">
        <f t="shared" si="4"/>
        <v>4226</v>
      </c>
      <c r="I19" s="22">
        <f t="shared" si="5"/>
        <v>2.1953246753246751</v>
      </c>
    </row>
    <row r="20" spans="1:9" x14ac:dyDescent="0.3">
      <c r="A20" s="7"/>
      <c r="B20" s="8"/>
      <c r="C20" s="8"/>
      <c r="D20" s="8"/>
      <c r="E20" s="8"/>
      <c r="F20" s="8"/>
    </row>
    <row r="21" spans="1:9" x14ac:dyDescent="0.3">
      <c r="A21" s="6" t="s">
        <v>46</v>
      </c>
      <c r="B21" s="8"/>
      <c r="C21" s="8"/>
      <c r="D21" s="8"/>
      <c r="E21" s="8"/>
      <c r="F21" s="8"/>
    </row>
    <row r="22" spans="1:9" x14ac:dyDescent="0.3">
      <c r="A22" s="18" t="s">
        <v>61</v>
      </c>
      <c r="B22" s="8">
        <v>2148</v>
      </c>
      <c r="C22" s="8">
        <v>7200</v>
      </c>
      <c r="D22" s="8">
        <v>5393</v>
      </c>
      <c r="E22" s="8">
        <v>11000</v>
      </c>
      <c r="F22" s="8">
        <f>SUM(D22+E22)</f>
        <v>16393</v>
      </c>
      <c r="G22" s="8">
        <v>15000</v>
      </c>
      <c r="H22" s="8">
        <f>SUM(G22-C22)</f>
        <v>7800</v>
      </c>
      <c r="I22" s="20">
        <f>SUM(H22/C22)</f>
        <v>1.0833333333333333</v>
      </c>
    </row>
    <row r="23" spans="1:9" x14ac:dyDescent="0.3">
      <c r="A23" s="5" t="s">
        <v>47</v>
      </c>
      <c r="B23" s="33">
        <v>4500</v>
      </c>
      <c r="C23" s="33">
        <v>3000</v>
      </c>
      <c r="D23" s="33">
        <v>2410</v>
      </c>
      <c r="E23" s="33">
        <v>0</v>
      </c>
      <c r="F23" s="33">
        <f>SUM(D23+E23)</f>
        <v>2410</v>
      </c>
      <c r="G23" s="33">
        <v>3000</v>
      </c>
      <c r="H23" s="33">
        <f>SUM(G23-C23)</f>
        <v>0</v>
      </c>
      <c r="I23" s="26">
        <f>SUM(H23/C23)</f>
        <v>0</v>
      </c>
    </row>
    <row r="24" spans="1:9" x14ac:dyDescent="0.3">
      <c r="A24" s="5" t="s">
        <v>103</v>
      </c>
      <c r="B24" s="33"/>
      <c r="C24" s="33"/>
      <c r="D24" s="33"/>
      <c r="E24" s="33"/>
      <c r="F24" s="33"/>
      <c r="G24" s="33">
        <v>46085</v>
      </c>
      <c r="H24" s="33"/>
      <c r="I24" s="21"/>
    </row>
    <row r="25" spans="1:9" ht="16.2" x14ac:dyDescent="0.45">
      <c r="A25" s="5" t="s">
        <v>101</v>
      </c>
      <c r="B25" s="10"/>
      <c r="C25" s="10"/>
      <c r="D25" s="10"/>
      <c r="E25" s="10"/>
      <c r="F25" s="10"/>
      <c r="G25" s="10">
        <v>200000</v>
      </c>
      <c r="H25" s="10"/>
      <c r="I25" s="21"/>
    </row>
    <row r="26" spans="1:9" x14ac:dyDescent="0.3">
      <c r="A26" s="7" t="s">
        <v>49</v>
      </c>
      <c r="B26" s="9">
        <f>SUM(B21:B23)</f>
        <v>6648</v>
      </c>
      <c r="C26" s="9">
        <f>SUM(C22:C23)</f>
        <v>10200</v>
      </c>
      <c r="D26" s="9">
        <f>SUM(D22:D23)</f>
        <v>7803</v>
      </c>
      <c r="E26" s="9">
        <f>SUM(E22:E23)</f>
        <v>11000</v>
      </c>
      <c r="F26" s="9">
        <f>SUM(F22:F23)</f>
        <v>18803</v>
      </c>
      <c r="G26" s="9">
        <f>SUM(G22:G25)</f>
        <v>264085</v>
      </c>
      <c r="H26" s="9">
        <f>SUM(G26-C26)</f>
        <v>253885</v>
      </c>
      <c r="I26" s="22">
        <f>SUM(H26/C26)</f>
        <v>24.890686274509804</v>
      </c>
    </row>
    <row r="27" spans="1:9" x14ac:dyDescent="0.3">
      <c r="B27" s="8"/>
      <c r="C27" s="8"/>
      <c r="D27" s="8"/>
      <c r="E27" s="8"/>
      <c r="F27" s="8"/>
    </row>
    <row r="28" spans="1:9" x14ac:dyDescent="0.3">
      <c r="A28" s="6" t="s">
        <v>50</v>
      </c>
      <c r="B28" s="8"/>
      <c r="C28" s="8"/>
      <c r="D28" s="8"/>
      <c r="E28" s="8"/>
      <c r="F28" s="8"/>
    </row>
    <row r="29" spans="1:9" x14ac:dyDescent="0.3">
      <c r="A29" s="5" t="s">
        <v>51</v>
      </c>
      <c r="B29" s="8">
        <v>75</v>
      </c>
      <c r="C29" s="8">
        <v>50</v>
      </c>
      <c r="D29" s="8">
        <v>275</v>
      </c>
      <c r="E29" s="8">
        <v>25</v>
      </c>
      <c r="F29" s="8">
        <f>SUM(D29+E29)</f>
        <v>300</v>
      </c>
      <c r="G29" s="8">
        <v>150</v>
      </c>
      <c r="H29" s="8">
        <f>SUM(G29-C29)</f>
        <v>100</v>
      </c>
      <c r="I29" s="26">
        <f>SUM(H29/C29)</f>
        <v>2</v>
      </c>
    </row>
    <row r="30" spans="1:9" x14ac:dyDescent="0.3">
      <c r="A30" s="5" t="s">
        <v>59</v>
      </c>
      <c r="B30" s="8">
        <v>54533</v>
      </c>
      <c r="C30" s="8">
        <v>54533</v>
      </c>
      <c r="D30" s="23">
        <v>56705</v>
      </c>
      <c r="E30" s="8">
        <v>0</v>
      </c>
      <c r="F30" s="8">
        <f>SUM(D30+E30)</f>
        <v>56705</v>
      </c>
      <c r="G30" s="23">
        <v>57000</v>
      </c>
      <c r="H30" s="8">
        <f>SUM(G30-C30)</f>
        <v>2467</v>
      </c>
      <c r="I30" s="20">
        <f>SUM(H30/C30)</f>
        <v>4.5238662828012394E-2</v>
      </c>
    </row>
    <row r="31" spans="1:9" x14ac:dyDescent="0.3">
      <c r="A31" s="5" t="s">
        <v>52</v>
      </c>
      <c r="B31" s="8">
        <v>600</v>
      </c>
      <c r="C31" s="8">
        <v>300</v>
      </c>
      <c r="D31" s="8">
        <v>1500</v>
      </c>
      <c r="E31" s="8">
        <v>0</v>
      </c>
      <c r="F31" s="8">
        <f>SUM(D31+E31)</f>
        <v>1500</v>
      </c>
      <c r="G31" s="8">
        <v>1200</v>
      </c>
      <c r="H31" s="8">
        <f>SUM(G31-C31)</f>
        <v>900</v>
      </c>
      <c r="I31" s="20">
        <f>SUM(H31/C31)</f>
        <v>3</v>
      </c>
    </row>
    <row r="32" spans="1:9" ht="16.2" x14ac:dyDescent="0.45">
      <c r="A32" s="5" t="s">
        <v>53</v>
      </c>
      <c r="B32" s="10">
        <v>50</v>
      </c>
      <c r="C32" s="10">
        <v>100</v>
      </c>
      <c r="D32" s="10">
        <v>450</v>
      </c>
      <c r="E32" s="10">
        <v>100</v>
      </c>
      <c r="F32" s="10">
        <f>SUM(D32+E32)</f>
        <v>550</v>
      </c>
      <c r="G32" s="10">
        <v>400</v>
      </c>
      <c r="H32" s="10">
        <f>SUM(G32-C32)</f>
        <v>300</v>
      </c>
      <c r="I32" s="21">
        <f>SUM(H32/C32)</f>
        <v>3</v>
      </c>
    </row>
    <row r="33" spans="1:9" x14ac:dyDescent="0.3">
      <c r="A33" s="7" t="s">
        <v>54</v>
      </c>
      <c r="B33" s="9">
        <f>SUM(B28:B32)</f>
        <v>55258</v>
      </c>
      <c r="C33" s="9">
        <f>SUM(C29:C32)</f>
        <v>54983</v>
      </c>
      <c r="D33" s="9">
        <f>SUM(D29:D32)</f>
        <v>58930</v>
      </c>
      <c r="E33" s="9">
        <f>SUM(E29:E32)</f>
        <v>125</v>
      </c>
      <c r="F33" s="9">
        <f>SUM(F29:F32)</f>
        <v>59055</v>
      </c>
      <c r="G33" s="9">
        <f>SUM(G29:G32)</f>
        <v>58750</v>
      </c>
      <c r="H33" s="9">
        <f>SUM(G33-C33)</f>
        <v>3767</v>
      </c>
      <c r="I33" s="22">
        <f>SUM(H33/C33)</f>
        <v>6.8512085553716601E-2</v>
      </c>
    </row>
    <row r="34" spans="1:9" x14ac:dyDescent="0.3">
      <c r="B34" s="8"/>
      <c r="C34" s="8"/>
      <c r="D34" s="8"/>
      <c r="E34" s="8"/>
      <c r="F34" s="8"/>
    </row>
    <row r="35" spans="1:9" x14ac:dyDescent="0.3">
      <c r="A35" s="6" t="s">
        <v>55</v>
      </c>
      <c r="B35" s="8"/>
      <c r="C35" s="8"/>
      <c r="D35" s="8"/>
      <c r="E35" s="8"/>
      <c r="F35" s="8"/>
    </row>
    <row r="36" spans="1:9" x14ac:dyDescent="0.3">
      <c r="A36" s="5" t="s">
        <v>56</v>
      </c>
      <c r="B36" s="8">
        <v>235</v>
      </c>
      <c r="C36" s="8">
        <v>200</v>
      </c>
      <c r="D36" s="23">
        <v>223</v>
      </c>
      <c r="E36" s="8">
        <v>0</v>
      </c>
      <c r="F36" s="8">
        <f>SUM(D36+E36)</f>
        <v>223</v>
      </c>
      <c r="G36" s="8">
        <v>200</v>
      </c>
      <c r="H36" s="8">
        <f>SUM(G36-C36)</f>
        <v>0</v>
      </c>
      <c r="I36" s="20">
        <f>SUM(H36/C36)</f>
        <v>0</v>
      </c>
    </row>
    <row r="37" spans="1:9" x14ac:dyDescent="0.3">
      <c r="A37" s="5" t="s">
        <v>84</v>
      </c>
      <c r="B37" s="8"/>
      <c r="C37" s="8">
        <v>0</v>
      </c>
      <c r="D37" s="23"/>
      <c r="E37" s="8">
        <v>0</v>
      </c>
      <c r="F37" s="8"/>
      <c r="G37" s="23"/>
      <c r="H37" s="8">
        <v>125</v>
      </c>
      <c r="I37" s="20">
        <v>0</v>
      </c>
    </row>
    <row r="38" spans="1:9" x14ac:dyDescent="0.3">
      <c r="A38" s="5" t="s">
        <v>57</v>
      </c>
      <c r="B38" s="33">
        <v>249771</v>
      </c>
      <c r="C38" s="33">
        <v>254797</v>
      </c>
      <c r="D38" s="44">
        <v>254797</v>
      </c>
      <c r="E38" s="33">
        <v>0</v>
      </c>
      <c r="F38" s="33">
        <f>SUM(D38+E38)</f>
        <v>254797</v>
      </c>
      <c r="G38" s="50">
        <v>256379</v>
      </c>
      <c r="H38" s="33">
        <f>SUM(G38-C38)</f>
        <v>1582</v>
      </c>
      <c r="I38" s="26">
        <f>SUM(H38/C38)</f>
        <v>6.2088643115892263E-3</v>
      </c>
    </row>
    <row r="39" spans="1:9" x14ac:dyDescent="0.3">
      <c r="A39" s="5" t="s">
        <v>100</v>
      </c>
      <c r="B39" s="33"/>
      <c r="C39" s="33"/>
      <c r="D39" s="44">
        <v>9485</v>
      </c>
      <c r="E39" s="33"/>
      <c r="F39" s="33">
        <f>SUM(D39+E39)</f>
        <v>9485</v>
      </c>
      <c r="G39" s="50">
        <v>15000</v>
      </c>
      <c r="H39" s="33"/>
      <c r="I39" s="26">
        <v>1</v>
      </c>
    </row>
    <row r="40" spans="1:9" ht="16.2" x14ac:dyDescent="0.45">
      <c r="A40" s="5" t="s">
        <v>79</v>
      </c>
      <c r="B40" s="10"/>
      <c r="C40" s="10">
        <v>329</v>
      </c>
      <c r="D40" s="45">
        <v>329</v>
      </c>
      <c r="E40" s="10">
        <v>0</v>
      </c>
      <c r="F40" s="10">
        <f>SUM(D40+E40)</f>
        <v>329</v>
      </c>
      <c r="G40" s="45">
        <v>329</v>
      </c>
      <c r="H40" s="10">
        <v>0</v>
      </c>
      <c r="I40" s="21">
        <v>0</v>
      </c>
    </row>
    <row r="41" spans="1:9" x14ac:dyDescent="0.3">
      <c r="A41" s="7" t="s">
        <v>58</v>
      </c>
      <c r="B41" s="9">
        <f>SUM(B35:B40)</f>
        <v>250006</v>
      </c>
      <c r="C41" s="9">
        <f>SUM(C36:C40)</f>
        <v>255326</v>
      </c>
      <c r="D41" s="9">
        <f>SUM(D36:D40)</f>
        <v>264834</v>
      </c>
      <c r="E41" s="9">
        <f>SUM(E36:E40)</f>
        <v>0</v>
      </c>
      <c r="F41" s="9">
        <f>SUM(F36:F40)</f>
        <v>264834</v>
      </c>
      <c r="G41" s="9">
        <f>SUM(G36:G40)</f>
        <v>271908</v>
      </c>
      <c r="H41" s="9">
        <f>SUM(G41-C41)</f>
        <v>16582</v>
      </c>
      <c r="I41" s="22">
        <f>SUM(H41/C41)</f>
        <v>6.4944423991289565E-2</v>
      </c>
    </row>
    <row r="43" spans="1:9" x14ac:dyDescent="0.3">
      <c r="A43" s="7" t="s">
        <v>62</v>
      </c>
      <c r="B43" s="9">
        <f t="shared" ref="B43:H43" si="6">SUM(B10, B19, B26, B33, B41)</f>
        <v>476724</v>
      </c>
      <c r="C43" s="9">
        <f t="shared" si="6"/>
        <v>489520</v>
      </c>
      <c r="D43" s="9">
        <f t="shared" si="6"/>
        <v>472965</v>
      </c>
      <c r="E43" s="9">
        <f t="shared" si="6"/>
        <v>29499</v>
      </c>
      <c r="F43" s="9">
        <f t="shared" si="6"/>
        <v>502464</v>
      </c>
      <c r="G43" s="24">
        <f t="shared" si="6"/>
        <v>768198</v>
      </c>
      <c r="H43" s="9">
        <f t="shared" si="6"/>
        <v>278678</v>
      </c>
      <c r="I43" s="22">
        <f>SUM(H43/C43)</f>
        <v>0.5692882823990848</v>
      </c>
    </row>
  </sheetData>
  <pageMargins left="0.7" right="0.7" top="0.75" bottom="0.75" header="0.3" footer="0.3"/>
  <pageSetup scale="7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9"/>
  <sheetViews>
    <sheetView tabSelected="1" workbookViewId="0"/>
  </sheetViews>
  <sheetFormatPr defaultRowHeight="14.4" x14ac:dyDescent="0.3"/>
  <cols>
    <col min="1" max="1" width="26.88671875" customWidth="1"/>
    <col min="2" max="2" width="12.6640625" customWidth="1"/>
    <col min="3" max="3" width="14.109375" customWidth="1"/>
    <col min="4" max="4" width="13.77734375" customWidth="1"/>
    <col min="5" max="5" width="13.21875" customWidth="1"/>
    <col min="6" max="6" width="12.44140625" customWidth="1"/>
    <col min="7" max="7" width="9.21875" bestFit="1" customWidth="1"/>
    <col min="11" max="11" width="14" customWidth="1"/>
    <col min="13" max="13" width="14.44140625" customWidth="1"/>
    <col min="14" max="14" width="13.21875" customWidth="1"/>
  </cols>
  <sheetData>
    <row r="1" spans="1:7" ht="18" x14ac:dyDescent="0.35">
      <c r="A1" s="30" t="s">
        <v>108</v>
      </c>
      <c r="B1" s="30"/>
      <c r="C1" s="30"/>
      <c r="D1" s="30"/>
    </row>
    <row r="3" spans="1:7" x14ac:dyDescent="0.3">
      <c r="A3" t="s">
        <v>104</v>
      </c>
    </row>
    <row r="4" spans="1:7" x14ac:dyDescent="0.3">
      <c r="A4" t="s">
        <v>86</v>
      </c>
    </row>
    <row r="5" spans="1:7" x14ac:dyDescent="0.3">
      <c r="A5" t="s">
        <v>68</v>
      </c>
    </row>
    <row r="6" spans="1:7" x14ac:dyDescent="0.3">
      <c r="A6" t="s">
        <v>69</v>
      </c>
    </row>
    <row r="7" spans="1:7" ht="18" x14ac:dyDescent="0.35">
      <c r="A7" s="30" t="s">
        <v>65</v>
      </c>
    </row>
    <row r="8" spans="1:7" ht="57.6" x14ac:dyDescent="0.3">
      <c r="A8" s="1"/>
      <c r="B8" s="1" t="s">
        <v>90</v>
      </c>
      <c r="C8" s="1" t="s">
        <v>91</v>
      </c>
      <c r="D8" s="1" t="s">
        <v>94</v>
      </c>
      <c r="E8" s="4" t="s">
        <v>105</v>
      </c>
      <c r="F8" s="4" t="s">
        <v>106</v>
      </c>
      <c r="G8" s="4" t="s">
        <v>107</v>
      </c>
    </row>
    <row r="9" spans="1:7" x14ac:dyDescent="0.3">
      <c r="A9" t="s">
        <v>66</v>
      </c>
      <c r="B9" s="8">
        <v>160447</v>
      </c>
      <c r="C9" s="8">
        <v>167086</v>
      </c>
      <c r="D9" s="8">
        <v>151337</v>
      </c>
      <c r="E9" s="8">
        <v>167304</v>
      </c>
      <c r="F9" s="8">
        <f t="shared" ref="F9:F17" si="0">SUM(E9-C9)</f>
        <v>218</v>
      </c>
      <c r="G9" s="20">
        <f t="shared" ref="G9:G14" si="1">SUM(F9/C9)</f>
        <v>1.3047173311947142E-3</v>
      </c>
    </row>
    <row r="10" spans="1:7" x14ac:dyDescent="0.3">
      <c r="A10" t="s">
        <v>39</v>
      </c>
      <c r="B10" s="8">
        <v>4365</v>
      </c>
      <c r="C10" s="8">
        <v>1925</v>
      </c>
      <c r="D10" s="8">
        <v>8435</v>
      </c>
      <c r="E10" s="8">
        <v>6151</v>
      </c>
      <c r="F10" s="8">
        <f t="shared" si="0"/>
        <v>4226</v>
      </c>
      <c r="G10" s="20">
        <f t="shared" si="1"/>
        <v>2.1953246753246751</v>
      </c>
    </row>
    <row r="11" spans="1:7" x14ac:dyDescent="0.3">
      <c r="A11" t="s">
        <v>67</v>
      </c>
      <c r="B11" s="8">
        <v>6648</v>
      </c>
      <c r="C11" s="8">
        <v>10200</v>
      </c>
      <c r="D11" s="8">
        <v>18803</v>
      </c>
      <c r="E11" s="8">
        <v>264085</v>
      </c>
      <c r="F11" s="8">
        <f t="shared" si="0"/>
        <v>253885</v>
      </c>
      <c r="G11" s="20">
        <f t="shared" si="1"/>
        <v>24.890686274509804</v>
      </c>
    </row>
    <row r="12" spans="1:7" x14ac:dyDescent="0.3">
      <c r="A12" t="s">
        <v>50</v>
      </c>
      <c r="B12" s="8">
        <v>55258</v>
      </c>
      <c r="C12" s="8">
        <v>54983</v>
      </c>
      <c r="D12" s="8">
        <v>59055</v>
      </c>
      <c r="E12" s="8">
        <v>58750</v>
      </c>
      <c r="F12" s="8">
        <f t="shared" si="0"/>
        <v>3767</v>
      </c>
      <c r="G12" s="20">
        <f t="shared" si="1"/>
        <v>6.8512085553716601E-2</v>
      </c>
    </row>
    <row r="13" spans="1:7" x14ac:dyDescent="0.3">
      <c r="A13" t="s">
        <v>56</v>
      </c>
      <c r="B13" s="8">
        <v>235</v>
      </c>
      <c r="C13" s="8">
        <v>200</v>
      </c>
      <c r="D13" s="8">
        <v>223</v>
      </c>
      <c r="E13" s="8">
        <v>200</v>
      </c>
      <c r="F13" s="8">
        <f t="shared" si="0"/>
        <v>0</v>
      </c>
      <c r="G13" s="20">
        <f t="shared" si="1"/>
        <v>0</v>
      </c>
    </row>
    <row r="14" spans="1:7" x14ac:dyDescent="0.3">
      <c r="A14" t="s">
        <v>79</v>
      </c>
      <c r="B14" s="8">
        <v>0</v>
      </c>
      <c r="C14" s="8">
        <v>329</v>
      </c>
      <c r="D14" s="8">
        <v>329</v>
      </c>
      <c r="E14" s="8">
        <v>329</v>
      </c>
      <c r="F14" s="8">
        <f t="shared" si="0"/>
        <v>0</v>
      </c>
      <c r="G14" s="20">
        <f t="shared" si="1"/>
        <v>0</v>
      </c>
    </row>
    <row r="15" spans="1:7" x14ac:dyDescent="0.3">
      <c r="A15" t="s">
        <v>100</v>
      </c>
      <c r="B15" s="8">
        <v>0</v>
      </c>
      <c r="C15" s="8">
        <v>0</v>
      </c>
      <c r="D15" s="8">
        <v>9485</v>
      </c>
      <c r="E15" s="8">
        <v>15000</v>
      </c>
      <c r="F15" s="8">
        <f t="shared" si="0"/>
        <v>15000</v>
      </c>
      <c r="G15" s="20">
        <v>1</v>
      </c>
    </row>
    <row r="16" spans="1:7" x14ac:dyDescent="0.3">
      <c r="A16" t="s">
        <v>57</v>
      </c>
      <c r="B16" s="8">
        <v>249771</v>
      </c>
      <c r="C16" s="8">
        <v>254797</v>
      </c>
      <c r="D16" s="8">
        <v>254797</v>
      </c>
      <c r="E16" s="8">
        <v>256379</v>
      </c>
      <c r="F16" s="8">
        <f t="shared" si="0"/>
        <v>1582</v>
      </c>
      <c r="G16" s="20">
        <f>SUM(F16/C16)</f>
        <v>6.2088643115892263E-3</v>
      </c>
    </row>
    <row r="17" spans="1:14" x14ac:dyDescent="0.3">
      <c r="A17" s="7" t="s">
        <v>88</v>
      </c>
      <c r="B17" s="28">
        <f>SUM(B9:B16)</f>
        <v>476724</v>
      </c>
      <c r="C17" s="28">
        <f>SUM(C9:C16)</f>
        <v>489520</v>
      </c>
      <c r="D17" s="28">
        <f>SUM(D9:D16)</f>
        <v>502464</v>
      </c>
      <c r="E17" s="28">
        <f>SUM(E9:E16)</f>
        <v>768198</v>
      </c>
      <c r="F17" s="28">
        <f t="shared" si="0"/>
        <v>278678</v>
      </c>
      <c r="G17" s="29">
        <f>SUM(F17/C17)</f>
        <v>0.5692882823990848</v>
      </c>
    </row>
    <row r="18" spans="1:14" x14ac:dyDescent="0.3">
      <c r="B18" s="8"/>
      <c r="C18" s="8"/>
      <c r="D18" s="8"/>
      <c r="E18" s="8"/>
      <c r="F18" s="8"/>
    </row>
    <row r="19" spans="1:14" x14ac:dyDescent="0.3">
      <c r="B19" s="8"/>
      <c r="C19" s="8"/>
      <c r="D19" s="8"/>
      <c r="E19" s="8"/>
      <c r="F19" s="8"/>
    </row>
    <row r="20" spans="1:14" ht="21" x14ac:dyDescent="0.4">
      <c r="A20" s="3" t="s">
        <v>0</v>
      </c>
      <c r="B20" s="8"/>
      <c r="C20" s="8"/>
      <c r="D20" s="8"/>
      <c r="E20" s="8"/>
      <c r="F20" s="8"/>
      <c r="G20" s="31"/>
    </row>
    <row r="21" spans="1:14" x14ac:dyDescent="0.3">
      <c r="A21" s="34" t="s">
        <v>81</v>
      </c>
      <c r="B21" s="8">
        <v>51800</v>
      </c>
      <c r="C21" s="8">
        <v>0</v>
      </c>
      <c r="D21" s="8">
        <v>46085</v>
      </c>
      <c r="E21" s="8">
        <v>0</v>
      </c>
      <c r="F21" s="8">
        <f t="shared" ref="F21:F27" si="2">SUM(E21-C21)</f>
        <v>0</v>
      </c>
      <c r="G21" s="31">
        <v>0</v>
      </c>
    </row>
    <row r="22" spans="1:14" x14ac:dyDescent="0.3">
      <c r="A22" t="s">
        <v>1</v>
      </c>
      <c r="B22" s="8">
        <v>0</v>
      </c>
      <c r="C22" s="8">
        <v>300</v>
      </c>
      <c r="D22" s="8">
        <v>0</v>
      </c>
      <c r="E22" s="8">
        <v>300</v>
      </c>
      <c r="F22" s="8">
        <f t="shared" si="2"/>
        <v>0</v>
      </c>
      <c r="G22" s="31">
        <f t="shared" ref="G22:G27" si="3">SUM(F22/C22)</f>
        <v>0</v>
      </c>
    </row>
    <row r="23" spans="1:14" x14ac:dyDescent="0.3">
      <c r="A23" t="s">
        <v>3</v>
      </c>
      <c r="B23" s="8">
        <v>0</v>
      </c>
      <c r="C23" s="8">
        <v>500</v>
      </c>
      <c r="D23" s="8">
        <v>195</v>
      </c>
      <c r="E23" s="8">
        <v>1000</v>
      </c>
      <c r="F23" s="8">
        <f t="shared" si="2"/>
        <v>500</v>
      </c>
      <c r="G23" s="31">
        <f t="shared" si="3"/>
        <v>1</v>
      </c>
    </row>
    <row r="24" spans="1:14" x14ac:dyDescent="0.3">
      <c r="A24" t="s">
        <v>5</v>
      </c>
      <c r="B24" s="8">
        <v>83575</v>
      </c>
      <c r="C24" s="8">
        <v>94800</v>
      </c>
      <c r="D24" s="8">
        <v>127345</v>
      </c>
      <c r="E24" s="8">
        <v>104800</v>
      </c>
      <c r="F24" s="8">
        <f t="shared" si="2"/>
        <v>10000</v>
      </c>
      <c r="G24" s="31">
        <f t="shared" si="3"/>
        <v>0.10548523206751055</v>
      </c>
    </row>
    <row r="25" spans="1:14" x14ac:dyDescent="0.3">
      <c r="A25" t="s">
        <v>14</v>
      </c>
      <c r="B25" s="8">
        <v>47479</v>
      </c>
      <c r="C25" s="8">
        <v>67331</v>
      </c>
      <c r="D25" s="8">
        <v>75574</v>
      </c>
      <c r="E25" s="8">
        <v>72929</v>
      </c>
      <c r="F25" s="8">
        <f t="shared" si="2"/>
        <v>5598</v>
      </c>
      <c r="G25" s="31">
        <f t="shared" si="3"/>
        <v>8.3141495002302057E-2</v>
      </c>
    </row>
    <row r="26" spans="1:14" x14ac:dyDescent="0.3">
      <c r="A26" t="s">
        <v>19</v>
      </c>
      <c r="B26" s="8">
        <v>206482</v>
      </c>
      <c r="C26" s="8">
        <v>326714</v>
      </c>
      <c r="D26" s="8">
        <v>202215</v>
      </c>
      <c r="E26" s="8">
        <v>589169</v>
      </c>
      <c r="F26" s="8">
        <f t="shared" si="2"/>
        <v>262455</v>
      </c>
      <c r="G26" s="31">
        <f t="shared" si="3"/>
        <v>0.80331727443574508</v>
      </c>
    </row>
    <row r="27" spans="1:14" x14ac:dyDescent="0.3">
      <c r="A27" s="7" t="s">
        <v>87</v>
      </c>
      <c r="B27" s="28">
        <f>SUM(B20:B26)</f>
        <v>389336</v>
      </c>
      <c r="C27" s="28">
        <f>SUM(C20:C26)</f>
        <v>489645</v>
      </c>
      <c r="D27" s="28">
        <f>SUM(D21:D26)</f>
        <v>451414</v>
      </c>
      <c r="E27" s="28">
        <f>SUM(E20:E26)</f>
        <v>768198</v>
      </c>
      <c r="F27" s="28">
        <f t="shared" si="2"/>
        <v>278553</v>
      </c>
      <c r="G27" s="32">
        <f t="shared" si="3"/>
        <v>0.56888766351131947</v>
      </c>
    </row>
    <row r="28" spans="1:14" x14ac:dyDescent="0.3">
      <c r="B28" s="8"/>
      <c r="C28" s="8"/>
      <c r="D28" s="8"/>
      <c r="E28" s="8"/>
      <c r="F28" s="8"/>
    </row>
    <row r="29" spans="1:14" x14ac:dyDescent="0.3">
      <c r="B29" s="8"/>
      <c r="C29" s="8"/>
      <c r="D29" s="8"/>
      <c r="E29" s="8"/>
      <c r="F29" s="8"/>
    </row>
    <row r="30" spans="1:14" x14ac:dyDescent="0.3">
      <c r="A30" s="1" t="s">
        <v>70</v>
      </c>
      <c r="B30" s="8"/>
      <c r="C30" s="48">
        <v>2021</v>
      </c>
      <c r="D30" s="37"/>
      <c r="E30" s="37"/>
      <c r="F30" s="8"/>
    </row>
    <row r="31" spans="1:14" x14ac:dyDescent="0.3">
      <c r="A31" t="s">
        <v>17</v>
      </c>
      <c r="B31" s="8"/>
      <c r="C31" s="8">
        <v>80841</v>
      </c>
      <c r="D31" s="8"/>
      <c r="E31" s="8"/>
      <c r="F31" s="8"/>
      <c r="K31" s="8"/>
      <c r="M31" s="8"/>
      <c r="N31" s="8"/>
    </row>
    <row r="32" spans="1:14" x14ac:dyDescent="0.3">
      <c r="A32" t="s">
        <v>18</v>
      </c>
      <c r="B32" s="8"/>
      <c r="C32" s="8">
        <v>5274</v>
      </c>
      <c r="D32" s="8"/>
      <c r="E32" s="8"/>
      <c r="F32" s="8"/>
      <c r="K32" s="8"/>
      <c r="M32" s="51"/>
      <c r="N32" s="8"/>
    </row>
    <row r="33" spans="1:14" x14ac:dyDescent="0.3">
      <c r="A33" t="s">
        <v>21</v>
      </c>
      <c r="B33" s="8"/>
      <c r="C33" s="8">
        <v>420356</v>
      </c>
      <c r="D33" s="8"/>
      <c r="E33" s="8"/>
      <c r="F33" s="8"/>
      <c r="K33" s="8"/>
      <c r="M33" s="51"/>
      <c r="N33" s="8"/>
    </row>
    <row r="34" spans="1:14" x14ac:dyDescent="0.3">
      <c r="A34" t="s">
        <v>71</v>
      </c>
      <c r="B34" s="8"/>
      <c r="C34" s="8">
        <v>3600</v>
      </c>
      <c r="D34" s="8"/>
      <c r="E34" s="8"/>
      <c r="F34" s="8"/>
      <c r="K34" s="8"/>
      <c r="M34" s="51"/>
      <c r="N34" s="8"/>
    </row>
    <row r="35" spans="1:14" x14ac:dyDescent="0.3">
      <c r="A35" t="s">
        <v>72</v>
      </c>
      <c r="B35" s="8"/>
      <c r="C35" s="8">
        <v>94371</v>
      </c>
      <c r="D35" s="8"/>
      <c r="E35" s="8"/>
      <c r="F35" s="8"/>
      <c r="K35" s="8"/>
      <c r="M35" s="8"/>
      <c r="N35" s="8"/>
    </row>
    <row r="36" spans="1:14" x14ac:dyDescent="0.3">
      <c r="A36" t="s">
        <v>85</v>
      </c>
      <c r="B36" s="8"/>
      <c r="C36" s="8">
        <v>396127</v>
      </c>
      <c r="D36" s="8"/>
      <c r="E36" s="8"/>
      <c r="F36" s="8"/>
      <c r="K36" s="9"/>
      <c r="M36" s="8"/>
      <c r="N36" s="8"/>
    </row>
    <row r="37" spans="1:14" x14ac:dyDescent="0.3">
      <c r="A37" t="s">
        <v>89</v>
      </c>
      <c r="B37" s="8"/>
      <c r="C37" s="8">
        <v>377107</v>
      </c>
      <c r="D37" s="8"/>
      <c r="E37" s="8"/>
      <c r="F37" s="8"/>
      <c r="K37" s="8"/>
      <c r="M37" s="8"/>
      <c r="N37" s="8"/>
    </row>
    <row r="38" spans="1:14" x14ac:dyDescent="0.3">
      <c r="B38" s="8"/>
      <c r="C38" s="9"/>
      <c r="D38" s="8"/>
      <c r="E38" s="8"/>
      <c r="F38" s="8"/>
      <c r="K38" s="8"/>
      <c r="M38" s="8"/>
      <c r="N38" s="8"/>
    </row>
    <row r="39" spans="1:14" x14ac:dyDescent="0.3">
      <c r="A39" s="43"/>
      <c r="B39" s="9"/>
      <c r="C39" s="9"/>
      <c r="D39" s="9"/>
      <c r="E39" s="8"/>
      <c r="F39" s="8"/>
      <c r="M39" s="8"/>
      <c r="N39" s="8"/>
    </row>
    <row r="40" spans="1:14" x14ac:dyDescent="0.3">
      <c r="B40" s="8"/>
      <c r="C40" s="8"/>
      <c r="D40" s="8"/>
      <c r="E40" s="8"/>
      <c r="F40" s="8"/>
      <c r="M40" s="8"/>
      <c r="N40" s="8"/>
    </row>
    <row r="41" spans="1:14" x14ac:dyDescent="0.3">
      <c r="B41" s="8"/>
      <c r="C41" s="8"/>
      <c r="D41" s="8"/>
      <c r="E41" s="8"/>
      <c r="F41" s="8"/>
      <c r="M41" s="8"/>
      <c r="N41" s="8"/>
    </row>
    <row r="42" spans="1:14" x14ac:dyDescent="0.3">
      <c r="B42" s="8"/>
      <c r="C42" s="8"/>
      <c r="D42" s="8"/>
      <c r="E42" s="8"/>
      <c r="F42" s="8"/>
      <c r="M42" s="8"/>
      <c r="N42" s="8"/>
    </row>
    <row r="43" spans="1:14" x14ac:dyDescent="0.3">
      <c r="B43" s="8"/>
      <c r="C43" s="8"/>
      <c r="D43" s="8"/>
      <c r="E43" s="8"/>
      <c r="F43" s="8"/>
      <c r="M43" s="8"/>
      <c r="N43" s="8"/>
    </row>
    <row r="44" spans="1:14" x14ac:dyDescent="0.3">
      <c r="B44" s="8"/>
      <c r="C44" s="8"/>
      <c r="D44" s="8"/>
      <c r="E44" s="8"/>
      <c r="F44" s="8"/>
      <c r="M44" s="8"/>
      <c r="N44" s="8"/>
    </row>
    <row r="45" spans="1:14" x14ac:dyDescent="0.3">
      <c r="B45" s="8"/>
      <c r="C45" s="8"/>
      <c r="D45" s="8"/>
      <c r="E45" s="8"/>
      <c r="F45" s="8"/>
      <c r="M45" s="8"/>
      <c r="N45" s="8"/>
    </row>
    <row r="46" spans="1:14" x14ac:dyDescent="0.3">
      <c r="B46" s="8"/>
      <c r="C46" s="8"/>
      <c r="D46" s="8"/>
      <c r="E46" s="8"/>
      <c r="F46" s="8"/>
      <c r="M46" s="8"/>
      <c r="N46" s="8"/>
    </row>
    <row r="47" spans="1:14" x14ac:dyDescent="0.3">
      <c r="B47" s="8"/>
      <c r="C47" s="8"/>
      <c r="D47" s="8"/>
      <c r="E47" s="8"/>
      <c r="F47" s="8"/>
      <c r="M47" s="8"/>
      <c r="N47" s="8"/>
    </row>
    <row r="48" spans="1:14" x14ac:dyDescent="0.3">
      <c r="B48" s="8"/>
      <c r="C48" s="8"/>
      <c r="D48" s="8"/>
      <c r="E48" s="8"/>
      <c r="F48" s="8"/>
      <c r="M48" s="8"/>
      <c r="N48" s="8"/>
    </row>
    <row r="49" spans="2:6" x14ac:dyDescent="0.3">
      <c r="B49" s="8"/>
      <c r="C49" s="8"/>
      <c r="D49" s="8"/>
      <c r="E49" s="8"/>
      <c r="F49" s="8"/>
    </row>
    <row r="50" spans="2:6" x14ac:dyDescent="0.3">
      <c r="B50" s="8"/>
      <c r="C50" s="8"/>
      <c r="D50" s="8"/>
      <c r="E50" s="8"/>
      <c r="F50" s="8"/>
    </row>
    <row r="51" spans="2:6" x14ac:dyDescent="0.3">
      <c r="B51" s="8"/>
      <c r="C51" s="8"/>
      <c r="D51" s="8"/>
      <c r="E51" s="8"/>
      <c r="F51" s="8"/>
    </row>
    <row r="52" spans="2:6" x14ac:dyDescent="0.3">
      <c r="B52" s="8"/>
      <c r="C52" s="8"/>
      <c r="D52" s="8"/>
      <c r="E52" s="8"/>
      <c r="F52" s="8"/>
    </row>
    <row r="53" spans="2:6" x14ac:dyDescent="0.3">
      <c r="B53" s="8"/>
      <c r="C53" s="8"/>
      <c r="D53" s="8"/>
      <c r="E53" s="8"/>
      <c r="F53" s="8"/>
    </row>
    <row r="54" spans="2:6" x14ac:dyDescent="0.3">
      <c r="B54" s="8"/>
      <c r="C54" s="8"/>
      <c r="D54" s="8"/>
      <c r="E54" s="8"/>
      <c r="F54" s="8"/>
    </row>
    <row r="55" spans="2:6" x14ac:dyDescent="0.3">
      <c r="B55" s="8"/>
      <c r="C55" s="8"/>
      <c r="D55" s="8"/>
      <c r="E55" s="8"/>
      <c r="F55" s="8"/>
    </row>
    <row r="56" spans="2:6" x14ac:dyDescent="0.3">
      <c r="B56" s="8"/>
      <c r="C56" s="8"/>
      <c r="D56" s="8"/>
      <c r="E56" s="8"/>
      <c r="F56" s="8"/>
    </row>
    <row r="57" spans="2:6" x14ac:dyDescent="0.3">
      <c r="B57" s="8"/>
      <c r="C57" s="8"/>
      <c r="D57" s="8"/>
      <c r="E57" s="8"/>
      <c r="F57" s="8"/>
    </row>
    <row r="58" spans="2:6" x14ac:dyDescent="0.3">
      <c r="B58" s="8"/>
      <c r="C58" s="8"/>
      <c r="D58" s="8"/>
      <c r="E58" s="8"/>
      <c r="F58" s="8"/>
    </row>
    <row r="59" spans="2:6" x14ac:dyDescent="0.3">
      <c r="B59" s="8"/>
      <c r="C59" s="8"/>
      <c r="D59" s="8"/>
      <c r="E59" s="8"/>
      <c r="F59" s="8"/>
    </row>
    <row r="60" spans="2:6" x14ac:dyDescent="0.3">
      <c r="B60" s="8"/>
      <c r="C60" s="8"/>
      <c r="D60" s="8"/>
      <c r="E60" s="8"/>
      <c r="F60" s="8"/>
    </row>
    <row r="61" spans="2:6" x14ac:dyDescent="0.3">
      <c r="B61" s="8"/>
      <c r="C61" s="8"/>
      <c r="D61" s="8"/>
      <c r="E61" s="8"/>
      <c r="F61" s="8"/>
    </row>
    <row r="62" spans="2:6" x14ac:dyDescent="0.3">
      <c r="B62" s="8"/>
      <c r="C62" s="8"/>
      <c r="D62" s="8"/>
      <c r="E62" s="8"/>
      <c r="F62" s="8"/>
    </row>
    <row r="63" spans="2:6" x14ac:dyDescent="0.3">
      <c r="B63" s="8"/>
      <c r="C63" s="8"/>
      <c r="D63" s="8"/>
      <c r="E63" s="8"/>
      <c r="F63" s="8"/>
    </row>
    <row r="64" spans="2:6" x14ac:dyDescent="0.3">
      <c r="B64" s="8"/>
      <c r="C64" s="8"/>
      <c r="D64" s="8"/>
      <c r="E64" s="8"/>
      <c r="F64" s="8"/>
    </row>
    <row r="65" spans="2:6" x14ac:dyDescent="0.3">
      <c r="B65" s="8"/>
      <c r="C65" s="8"/>
      <c r="D65" s="8"/>
      <c r="E65" s="8"/>
      <c r="F65" s="8"/>
    </row>
    <row r="66" spans="2:6" x14ac:dyDescent="0.3">
      <c r="B66" s="8"/>
      <c r="C66" s="8"/>
      <c r="D66" s="8"/>
      <c r="E66" s="8"/>
      <c r="F66" s="8"/>
    </row>
    <row r="67" spans="2:6" x14ac:dyDescent="0.3">
      <c r="B67" s="8"/>
      <c r="C67" s="8"/>
      <c r="D67" s="8"/>
      <c r="E67" s="8"/>
      <c r="F67" s="8"/>
    </row>
    <row r="68" spans="2:6" x14ac:dyDescent="0.3">
      <c r="B68" s="8"/>
      <c r="C68" s="8"/>
      <c r="D68" s="8"/>
      <c r="E68" s="8"/>
      <c r="F68" s="8"/>
    </row>
    <row r="69" spans="2:6" x14ac:dyDescent="0.3">
      <c r="B69" s="8"/>
      <c r="C69" s="8"/>
      <c r="D69" s="8"/>
      <c r="E69" s="8"/>
      <c r="F69" s="8"/>
    </row>
    <row r="70" spans="2:6" x14ac:dyDescent="0.3">
      <c r="B70" s="8"/>
      <c r="C70" s="8"/>
      <c r="D70" s="8"/>
      <c r="E70" s="8"/>
      <c r="F70" s="8"/>
    </row>
    <row r="71" spans="2:6" x14ac:dyDescent="0.3">
      <c r="B71" s="8"/>
      <c r="C71" s="8"/>
      <c r="D71" s="8"/>
      <c r="E71" s="8"/>
      <c r="F71" s="8"/>
    </row>
    <row r="72" spans="2:6" x14ac:dyDescent="0.3">
      <c r="B72" s="8"/>
      <c r="C72" s="8"/>
      <c r="D72" s="8"/>
      <c r="E72" s="8"/>
      <c r="F72" s="8"/>
    </row>
    <row r="73" spans="2:6" x14ac:dyDescent="0.3">
      <c r="B73" s="8"/>
      <c r="C73" s="8"/>
      <c r="D73" s="8"/>
      <c r="E73" s="8"/>
      <c r="F73" s="8"/>
    </row>
    <row r="74" spans="2:6" x14ac:dyDescent="0.3">
      <c r="B74" s="8"/>
      <c r="C74" s="8"/>
      <c r="D74" s="8"/>
      <c r="E74" s="8"/>
      <c r="F74" s="8"/>
    </row>
    <row r="75" spans="2:6" x14ac:dyDescent="0.3">
      <c r="B75" s="8"/>
      <c r="C75" s="8"/>
      <c r="D75" s="8"/>
      <c r="E75" s="8"/>
      <c r="F75" s="8"/>
    </row>
    <row r="76" spans="2:6" x14ac:dyDescent="0.3">
      <c r="B76" s="8"/>
      <c r="C76" s="8"/>
      <c r="D76" s="8"/>
      <c r="E76" s="8"/>
      <c r="F76" s="8"/>
    </row>
    <row r="77" spans="2:6" x14ac:dyDescent="0.3">
      <c r="B77" s="8"/>
      <c r="C77" s="8"/>
      <c r="D77" s="8"/>
      <c r="E77" s="8"/>
      <c r="F77" s="8"/>
    </row>
    <row r="78" spans="2:6" x14ac:dyDescent="0.3">
      <c r="B78" s="8"/>
      <c r="C78" s="8"/>
      <c r="D78" s="8"/>
      <c r="E78" s="8"/>
      <c r="F78" s="8"/>
    </row>
    <row r="79" spans="2:6" x14ac:dyDescent="0.3">
      <c r="B79" s="8"/>
      <c r="C79" s="8"/>
      <c r="D79" s="8"/>
      <c r="E79" s="8"/>
      <c r="F79" s="8"/>
    </row>
    <row r="80" spans="2:6" x14ac:dyDescent="0.3">
      <c r="B80" s="8"/>
      <c r="C80" s="8"/>
      <c r="D80" s="8"/>
      <c r="E80" s="8"/>
      <c r="F80" s="8"/>
    </row>
    <row r="81" spans="2:6" x14ac:dyDescent="0.3">
      <c r="B81" s="8"/>
      <c r="C81" s="8"/>
      <c r="D81" s="8"/>
      <c r="E81" s="8"/>
      <c r="F81" s="8"/>
    </row>
    <row r="82" spans="2:6" x14ac:dyDescent="0.3">
      <c r="B82" s="8"/>
      <c r="C82" s="8"/>
      <c r="D82" s="8"/>
      <c r="E82" s="8"/>
      <c r="F82" s="8"/>
    </row>
    <row r="83" spans="2:6" x14ac:dyDescent="0.3">
      <c r="B83" s="8"/>
      <c r="C83" s="8"/>
      <c r="D83" s="8"/>
      <c r="E83" s="8"/>
      <c r="F83" s="8"/>
    </row>
    <row r="84" spans="2:6" x14ac:dyDescent="0.3">
      <c r="B84" s="8"/>
      <c r="C84" s="8"/>
      <c r="D84" s="8"/>
      <c r="E84" s="8"/>
      <c r="F84" s="8"/>
    </row>
    <row r="85" spans="2:6" x14ac:dyDescent="0.3">
      <c r="B85" s="8"/>
      <c r="C85" s="8"/>
      <c r="D85" s="8"/>
      <c r="E85" s="8"/>
      <c r="F85" s="8"/>
    </row>
    <row r="86" spans="2:6" x14ac:dyDescent="0.3">
      <c r="B86" s="8"/>
      <c r="C86" s="8"/>
      <c r="D86" s="8"/>
      <c r="E86" s="8"/>
      <c r="F86" s="8"/>
    </row>
    <row r="87" spans="2:6" x14ac:dyDescent="0.3">
      <c r="B87" s="8"/>
      <c r="C87" s="8"/>
      <c r="D87" s="8"/>
      <c r="E87" s="8"/>
      <c r="F87" s="8"/>
    </row>
    <row r="88" spans="2:6" x14ac:dyDescent="0.3">
      <c r="B88" s="8"/>
      <c r="C88" s="8"/>
      <c r="D88" s="8"/>
      <c r="E88" s="8"/>
      <c r="F88" s="8"/>
    </row>
    <row r="89" spans="2:6" x14ac:dyDescent="0.3">
      <c r="B89" s="8"/>
      <c r="C89" s="8"/>
      <c r="D89" s="8"/>
      <c r="E89" s="8"/>
      <c r="F89" s="8"/>
    </row>
  </sheetData>
  <pageMargins left="0.7" right="0.7" top="0.75" bottom="0.75" header="0.3" footer="0.3"/>
  <pageSetup scale="8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Expense</vt:lpstr>
      <vt:lpstr>2021 Income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2020-10-20T15:37:00Z</cp:lastPrinted>
  <dcterms:created xsi:type="dcterms:W3CDTF">2016-10-10T04:18:18Z</dcterms:created>
  <dcterms:modified xsi:type="dcterms:W3CDTF">2020-10-28T16:56:18Z</dcterms:modified>
</cp:coreProperties>
</file>